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<sst xmlns="http://schemas.openxmlformats.org/spreadsheetml/2006/main" count="109" uniqueCount="27">
  <si>
    <t>Resto de Buenos Aires</t>
  </si>
  <si>
    <t>Total</t>
  </si>
  <si>
    <t>Industria</t>
  </si>
  <si>
    <t>Grandes</t>
  </si>
  <si>
    <t>Medianas</t>
  </si>
  <si>
    <t>Pequeñas</t>
  </si>
  <si>
    <t>Microempresas</t>
  </si>
  <si>
    <t>Comercio</t>
  </si>
  <si>
    <t>Servicios</t>
  </si>
  <si>
    <t>24 Partidos Conurbano</t>
  </si>
  <si>
    <t>Ciudad Autónoma de Buenos Aires</t>
  </si>
  <si>
    <t>Absolutos</t>
  </si>
  <si>
    <t>%</t>
  </si>
  <si>
    <t>Sector/tamaño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</si>
  <si>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del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Observatorio de Empleo y Dinámica Empresarial - MTEySS en base a SIPA. </t>
    </r>
  </si>
  <si>
    <t>Total nacional</t>
  </si>
  <si>
    <t>Resto del país</t>
  </si>
  <si>
    <t>Empresas privadas. Distribución por regiones según  sector económico y tamaño de las empresas.</t>
  </si>
  <si>
    <t>Agropecuario</t>
  </si>
  <si>
    <t>Industria y</t>
  </si>
  <si>
    <t>Minería</t>
  </si>
  <si>
    <t>Micro</t>
  </si>
  <si>
    <t>Pequeña</t>
  </si>
  <si>
    <t>Mediana</t>
  </si>
  <si>
    <t>Notas: El tamaño de las empresas varía según la siguiente tabla:</t>
  </si>
  <si>
    <r>
      <t xml:space="preserve">Nota: </t>
    </r>
    <r>
      <rPr>
        <sz val="9"/>
        <color indexed="8"/>
        <rFont val="Calibri"/>
        <family val="2"/>
      </rPr>
      <t>En base a empleo registrado por las empresas.</t>
    </r>
  </si>
  <si>
    <t>24 partidos del conurbano bonaerense, Ciudad Autónoma de Buenos Aires, resto de Buenos Aires, resto del país y total nacional, 2016-2021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</si>
</sst>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_ * #,##0_ ;_ * \-#,##0_ ;_ * &quot;-&quot;??_ ;_ @_ "/>
    <numFmt numFmtId="182" formatCode="0.0%"/>
    <numFmt numFmtId="183" formatCode="0.0000%"/>
    <numFmt numFmtId="184" formatCode="_-* #,##0_-;\-* #,##0_-;_-* &quot;-&quot;??_-;_-@_-"/>
    <numFmt numFmtId="185" formatCode="0.0000"/>
    <numFmt numFmtId="186" formatCode="0.000"/>
    <numFmt numFmtId="187" formatCode="_-* #,##0.000_-;\-* #,##0.000_-;_-* &quot;-&quot;??_-;_-@_-"/>
    <numFmt numFmtId="188" formatCode="_-* #,##0.0_-;\-* #,##0.0_-;_-* &quot;-&quot;??_-;_-@_-"/>
    <numFmt numFmtId="189" formatCode="#,##0_ ;\-#,##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name val="Courier"/>
      <family val="0"/>
    </font>
    <font>
      <u val="single"/>
      <sz val="8"/>
      <color indexed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33333"/>
      </right>
      <top style="thin">
        <color rgb="FF333333"/>
      </top>
      <bottom>
        <color indexed="63"/>
      </bottom>
    </border>
    <border>
      <left>
        <color indexed="63"/>
      </left>
      <right style="thin">
        <color rgb="FF333333"/>
      </right>
      <top>
        <color indexed="63"/>
      </top>
      <bottom style="thin">
        <color rgb="FF333333"/>
      </bottom>
    </border>
    <border>
      <left style="thin">
        <color rgb="FF333333"/>
      </left>
      <right style="thin">
        <color rgb="FF333333"/>
      </right>
      <top>
        <color indexed="63"/>
      </top>
      <bottom style="thin">
        <color rgb="FF333333"/>
      </bottom>
    </border>
    <border>
      <left style="thin">
        <color rgb="FF333333"/>
      </left>
      <right style="thin">
        <color rgb="FF333333"/>
      </right>
      <top>
        <color indexed="63"/>
      </top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  <border>
      <left>
        <color indexed="63"/>
      </left>
      <right style="thin">
        <color rgb="FF333333"/>
      </right>
      <top>
        <color indexed="63"/>
      </top>
      <bottom>
        <color indexed="63"/>
      </bottom>
    </border>
    <border>
      <left style="thin">
        <color rgb="FF333333"/>
      </left>
      <right style="thin">
        <color rgb="FF333333"/>
      </right>
      <top style="thin"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3" fontId="26" fillId="33" borderId="0" xfId="0" applyNumberFormat="1" applyFont="1" applyFill="1" applyBorder="1" applyAlignment="1">
      <alignment horizontal="left" vertical="top"/>
    </xf>
    <xf numFmtId="1" fontId="27" fillId="33" borderId="10" xfId="49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" fontId="28" fillId="34" borderId="0" xfId="49" applyNumberFormat="1" applyFont="1" applyFill="1" applyBorder="1" applyAlignment="1">
      <alignment vertical="center"/>
    </xf>
    <xf numFmtId="0" fontId="29" fillId="33" borderId="0" xfId="60" applyFont="1" applyFill="1" applyAlignment="1">
      <alignment horizontal="justify" vertical="center" wrapText="1"/>
      <protection/>
    </xf>
    <xf numFmtId="3" fontId="27" fillId="33" borderId="10" xfId="49" applyNumberFormat="1" applyFont="1" applyFill="1" applyBorder="1" applyAlignment="1">
      <alignment horizontal="right" vertical="center"/>
    </xf>
    <xf numFmtId="1" fontId="27" fillId="34" borderId="0" xfId="49" applyNumberFormat="1" applyFont="1" applyFill="1" applyBorder="1" applyAlignment="1">
      <alignment vertical="center"/>
    </xf>
    <xf numFmtId="3" fontId="27" fillId="33" borderId="11" xfId="49" applyNumberFormat="1" applyFont="1" applyFill="1" applyBorder="1" applyAlignment="1">
      <alignment horizontal="right" vertical="center"/>
    </xf>
    <xf numFmtId="0" fontId="29" fillId="33" borderId="0" xfId="60" applyFont="1" applyFill="1" applyAlignment="1">
      <alignment horizontal="justify" vertical="center" wrapText="1"/>
      <protection/>
    </xf>
    <xf numFmtId="0" fontId="0" fillId="35" borderId="0" xfId="0" applyFill="1" applyAlignment="1">
      <alignment/>
    </xf>
    <xf numFmtId="0" fontId="36" fillId="36" borderId="10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1" fontId="27" fillId="37" borderId="11" xfId="49" applyNumberFormat="1" applyFont="1" applyFill="1" applyBorder="1" applyAlignment="1">
      <alignment vertical="center"/>
    </xf>
    <xf numFmtId="3" fontId="27" fillId="38" borderId="11" xfId="49" applyNumberFormat="1" applyFont="1" applyFill="1" applyBorder="1" applyAlignment="1">
      <alignment horizontal="right" vertical="center"/>
    </xf>
    <xf numFmtId="1" fontId="27" fillId="37" borderId="10" xfId="49" applyNumberFormat="1" applyFont="1" applyFill="1" applyBorder="1" applyAlignment="1">
      <alignment vertical="center"/>
    </xf>
    <xf numFmtId="3" fontId="27" fillId="38" borderId="10" xfId="49" applyNumberFormat="1" applyFont="1" applyFill="1" applyBorder="1" applyAlignment="1">
      <alignment horizontal="right" vertical="center"/>
    </xf>
    <xf numFmtId="1" fontId="30" fillId="33" borderId="13" xfId="49" applyNumberFormat="1" applyFont="1" applyFill="1" applyBorder="1" applyAlignment="1">
      <alignment vertical="center"/>
    </xf>
    <xf numFmtId="3" fontId="30" fillId="33" borderId="13" xfId="49" applyNumberFormat="1" applyFont="1" applyFill="1" applyBorder="1" applyAlignment="1">
      <alignment horizontal="right" vertical="center"/>
    </xf>
    <xf numFmtId="1" fontId="30" fillId="37" borderId="13" xfId="49" applyNumberFormat="1" applyFont="1" applyFill="1" applyBorder="1" applyAlignment="1">
      <alignment vertical="center"/>
    </xf>
    <xf numFmtId="3" fontId="30" fillId="38" borderId="13" xfId="49" applyNumberFormat="1" applyFont="1" applyFill="1" applyBorder="1" applyAlignment="1">
      <alignment horizontal="right" vertical="center"/>
    </xf>
    <xf numFmtId="1" fontId="27" fillId="33" borderId="11" xfId="49" applyNumberFormat="1" applyFont="1" applyFill="1" applyBorder="1" applyAlignment="1">
      <alignment vertical="center"/>
    </xf>
    <xf numFmtId="180" fontId="27" fillId="38" borderId="14" xfId="49" applyNumberFormat="1" applyFont="1" applyFill="1" applyBorder="1" applyAlignment="1">
      <alignment horizontal="right" vertical="center"/>
    </xf>
    <xf numFmtId="180" fontId="27" fillId="33" borderId="12" xfId="49" applyNumberFormat="1" applyFont="1" applyFill="1" applyBorder="1" applyAlignment="1">
      <alignment horizontal="right" vertical="center"/>
    </xf>
    <xf numFmtId="180" fontId="27" fillId="38" borderId="12" xfId="49" applyNumberFormat="1" applyFont="1" applyFill="1" applyBorder="1" applyAlignment="1">
      <alignment horizontal="right" vertical="center"/>
    </xf>
    <xf numFmtId="180" fontId="30" fillId="38" borderId="15" xfId="49" applyNumberFormat="1" applyFont="1" applyFill="1" applyBorder="1" applyAlignment="1">
      <alignment horizontal="right" vertical="center"/>
    </xf>
    <xf numFmtId="180" fontId="30" fillId="33" borderId="15" xfId="49" applyNumberFormat="1" applyFont="1" applyFill="1" applyBorder="1" applyAlignment="1">
      <alignment horizontal="right" vertical="center"/>
    </xf>
    <xf numFmtId="1" fontId="5" fillId="34" borderId="0" xfId="49" applyNumberFormat="1" applyFont="1" applyFill="1" applyBorder="1" applyAlignment="1">
      <alignment vertical="center"/>
    </xf>
    <xf numFmtId="3" fontId="6" fillId="33" borderId="0" xfId="49" applyNumberFormat="1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9" fontId="27" fillId="38" borderId="12" xfId="49" applyNumberFormat="1" applyFont="1" applyFill="1" applyBorder="1" applyAlignment="1">
      <alignment horizontal="right" vertical="center"/>
    </xf>
    <xf numFmtId="9" fontId="27" fillId="33" borderId="14" xfId="49" applyNumberFormat="1" applyFont="1" applyFill="1" applyBorder="1" applyAlignment="1">
      <alignment horizontal="right" vertical="center"/>
    </xf>
    <xf numFmtId="9" fontId="30" fillId="33" borderId="15" xfId="62" applyFont="1" applyFill="1" applyBorder="1" applyAlignment="1">
      <alignment horizontal="right" vertical="center"/>
    </xf>
    <xf numFmtId="9" fontId="27" fillId="33" borderId="14" xfId="62" applyFont="1" applyFill="1" applyBorder="1" applyAlignment="1">
      <alignment horizontal="right" vertical="center"/>
    </xf>
    <xf numFmtId="9" fontId="30" fillId="38" borderId="15" xfId="62" applyFont="1" applyFill="1" applyBorder="1" applyAlignment="1">
      <alignment horizontal="right" vertical="center"/>
    </xf>
    <xf numFmtId="9" fontId="27" fillId="33" borderId="12" xfId="62" applyFont="1" applyFill="1" applyBorder="1" applyAlignment="1">
      <alignment horizontal="right" vertical="center"/>
    </xf>
    <xf numFmtId="9" fontId="27" fillId="38" borderId="14" xfId="62" applyFont="1" applyFill="1" applyBorder="1" applyAlignment="1">
      <alignment horizontal="right" vertical="center"/>
    </xf>
    <xf numFmtId="9" fontId="27" fillId="38" borderId="12" xfId="62" applyFont="1" applyFill="1" applyBorder="1" applyAlignment="1">
      <alignment horizontal="right" vertical="center"/>
    </xf>
    <xf numFmtId="9" fontId="27" fillId="33" borderId="12" xfId="49" applyNumberFormat="1" applyFont="1" applyFill="1" applyBorder="1" applyAlignment="1">
      <alignment horizontal="right" vertical="center"/>
    </xf>
    <xf numFmtId="9" fontId="30" fillId="33" borderId="15" xfId="49" applyNumberFormat="1" applyFont="1" applyFill="1" applyBorder="1" applyAlignment="1">
      <alignment horizontal="right" vertical="center"/>
    </xf>
    <xf numFmtId="9" fontId="27" fillId="38" borderId="16" xfId="62" applyFont="1" applyFill="1" applyBorder="1" applyAlignment="1">
      <alignment horizontal="right" vertical="center"/>
    </xf>
    <xf numFmtId="9" fontId="27" fillId="33" borderId="0" xfId="62" applyFont="1" applyFill="1" applyBorder="1" applyAlignment="1">
      <alignment horizontal="right" vertical="center"/>
    </xf>
    <xf numFmtId="9" fontId="27" fillId="38" borderId="0" xfId="62" applyFont="1" applyFill="1" applyBorder="1" applyAlignment="1">
      <alignment horizontal="right" vertical="center"/>
    </xf>
    <xf numFmtId="9" fontId="30" fillId="38" borderId="17" xfId="62" applyFont="1" applyFill="1" applyBorder="1" applyAlignment="1">
      <alignment horizontal="right" vertical="center"/>
    </xf>
    <xf numFmtId="9" fontId="27" fillId="33" borderId="16" xfId="62" applyFont="1" applyFill="1" applyBorder="1" applyAlignment="1">
      <alignment horizontal="right" vertical="center"/>
    </xf>
    <xf numFmtId="9" fontId="30" fillId="33" borderId="17" xfId="62" applyFont="1" applyFill="1" applyBorder="1" applyAlignment="1">
      <alignment horizontal="right" vertical="center"/>
    </xf>
    <xf numFmtId="0" fontId="28" fillId="39" borderId="18" xfId="0" applyFont="1" applyFill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center" vertical="center" wrapText="1"/>
    </xf>
    <xf numFmtId="0" fontId="31" fillId="39" borderId="20" xfId="0" applyFont="1" applyFill="1" applyBorder="1" applyAlignment="1">
      <alignment/>
    </xf>
    <xf numFmtId="3" fontId="31" fillId="39" borderId="19" xfId="0" applyNumberFormat="1" applyFont="1" applyFill="1" applyBorder="1" applyAlignment="1">
      <alignment/>
    </xf>
    <xf numFmtId="0" fontId="31" fillId="39" borderId="21" xfId="0" applyFont="1" applyFill="1" applyBorder="1" applyAlignment="1">
      <alignment/>
    </xf>
    <xf numFmtId="3" fontId="31" fillId="39" borderId="22" xfId="0" applyNumberFormat="1" applyFont="1" applyFill="1" applyBorder="1" applyAlignment="1">
      <alignment/>
    </xf>
    <xf numFmtId="3" fontId="31" fillId="39" borderId="18" xfId="0" applyNumberFormat="1" applyFont="1" applyFill="1" applyBorder="1" applyAlignment="1">
      <alignment/>
    </xf>
    <xf numFmtId="3" fontId="31" fillId="39" borderId="23" xfId="0" applyNumberFormat="1" applyFont="1" applyFill="1" applyBorder="1" applyAlignment="1">
      <alignment/>
    </xf>
    <xf numFmtId="0" fontId="31" fillId="39" borderId="24" xfId="0" applyFont="1" applyFill="1" applyBorder="1" applyAlignment="1">
      <alignment/>
    </xf>
    <xf numFmtId="3" fontId="31" fillId="39" borderId="25" xfId="0" applyNumberFormat="1" applyFont="1" applyFill="1" applyBorder="1" applyAlignment="1">
      <alignment/>
    </xf>
    <xf numFmtId="3" fontId="31" fillId="39" borderId="2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5" borderId="17" xfId="0" applyFill="1" applyBorder="1" applyAlignment="1">
      <alignment/>
    </xf>
    <xf numFmtId="182" fontId="27" fillId="38" borderId="14" xfId="49" applyNumberFormat="1" applyFont="1" applyFill="1" applyBorder="1" applyAlignment="1">
      <alignment horizontal="right" vertical="center"/>
    </xf>
    <xf numFmtId="182" fontId="27" fillId="33" borderId="12" xfId="49" applyNumberFormat="1" applyFont="1" applyFill="1" applyBorder="1" applyAlignment="1">
      <alignment horizontal="right" vertical="center"/>
    </xf>
    <xf numFmtId="182" fontId="27" fillId="38" borderId="12" xfId="49" applyNumberFormat="1" applyFont="1" applyFill="1" applyBorder="1" applyAlignment="1">
      <alignment horizontal="right" vertical="center"/>
    </xf>
    <xf numFmtId="182" fontId="30" fillId="38" borderId="15" xfId="49" applyNumberFormat="1" applyFont="1" applyFill="1" applyBorder="1" applyAlignment="1">
      <alignment horizontal="right" vertical="center"/>
    </xf>
    <xf numFmtId="182" fontId="30" fillId="33" borderId="15" xfId="49" applyNumberFormat="1" applyFont="1" applyFill="1" applyBorder="1" applyAlignment="1">
      <alignment horizontal="right" vertical="center"/>
    </xf>
    <xf numFmtId="9" fontId="27" fillId="38" borderId="14" xfId="62" applyNumberFormat="1" applyFont="1" applyFill="1" applyBorder="1" applyAlignment="1">
      <alignment horizontal="right" vertical="center"/>
    </xf>
    <xf numFmtId="9" fontId="27" fillId="33" borderId="12" xfId="62" applyNumberFormat="1" applyFont="1" applyFill="1" applyBorder="1" applyAlignment="1">
      <alignment horizontal="right" vertical="center"/>
    </xf>
    <xf numFmtId="9" fontId="27" fillId="38" borderId="12" xfId="62" applyNumberFormat="1" applyFont="1" applyFill="1" applyBorder="1" applyAlignment="1">
      <alignment horizontal="right" vertical="center"/>
    </xf>
    <xf numFmtId="9" fontId="30" fillId="38" borderId="15" xfId="62" applyNumberFormat="1" applyFont="1" applyFill="1" applyBorder="1" applyAlignment="1">
      <alignment horizontal="right" vertical="center"/>
    </xf>
    <xf numFmtId="9" fontId="27" fillId="33" borderId="14" xfId="62" applyNumberFormat="1" applyFont="1" applyFill="1" applyBorder="1" applyAlignment="1">
      <alignment horizontal="right" vertical="center"/>
    </xf>
    <xf numFmtId="9" fontId="30" fillId="33" borderId="15" xfId="62" applyNumberFormat="1" applyFont="1" applyFill="1" applyBorder="1" applyAlignment="1">
      <alignment horizontal="right" vertical="center"/>
    </xf>
    <xf numFmtId="9" fontId="27" fillId="38" borderId="14" xfId="49" applyNumberFormat="1" applyFont="1" applyFill="1" applyBorder="1" applyAlignment="1">
      <alignment horizontal="right" vertical="center"/>
    </xf>
    <xf numFmtId="9" fontId="30" fillId="38" borderId="15" xfId="49" applyNumberFormat="1" applyFont="1" applyFill="1" applyBorder="1" applyAlignment="1">
      <alignment horizontal="right" vertical="center"/>
    </xf>
    <xf numFmtId="0" fontId="36" fillId="36" borderId="2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3" fontId="26" fillId="33" borderId="0" xfId="0" applyNumberFormat="1" applyFont="1" applyFill="1" applyBorder="1" applyAlignment="1">
      <alignment horizontal="center" vertical="top" wrapText="1"/>
    </xf>
    <xf numFmtId="3" fontId="32" fillId="33" borderId="0" xfId="0" applyNumberFormat="1" applyFont="1" applyFill="1" applyBorder="1" applyAlignment="1">
      <alignment horizontal="center" vertical="top" wrapText="1"/>
    </xf>
    <xf numFmtId="0" fontId="36" fillId="36" borderId="16" xfId="0" applyFont="1" applyFill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36" fillId="36" borderId="30" xfId="0" applyFont="1" applyFill="1" applyBorder="1" applyAlignment="1">
      <alignment horizontal="center" vertical="center"/>
    </xf>
    <xf numFmtId="0" fontId="36" fillId="36" borderId="31" xfId="0" applyFont="1" applyFill="1" applyBorder="1" applyAlignment="1">
      <alignment horizontal="center" vertical="center"/>
    </xf>
    <xf numFmtId="0" fontId="36" fillId="36" borderId="32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_serie_anual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7"/>
  <sheetViews>
    <sheetView showGridLines="0" tabSelected="1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1.421875" defaultRowHeight="15"/>
  <cols>
    <col min="2" max="2" width="14.140625" style="0" customWidth="1"/>
    <col min="3" max="3" width="9.8515625" style="0" customWidth="1"/>
    <col min="4" max="4" width="11.28125" style="0" customWidth="1"/>
    <col min="5" max="5" width="16.8515625" style="0" customWidth="1"/>
    <col min="6" max="6" width="13.00390625" style="0" customWidth="1"/>
    <col min="7" max="7" width="9.8515625" style="0" customWidth="1"/>
    <col min="8" max="8" width="11.7109375" style="0" customWidth="1"/>
    <col min="9" max="9" width="13.7109375" style="0" customWidth="1"/>
    <col min="10" max="10" width="11.00390625" style="0" customWidth="1"/>
    <col min="11" max="11" width="15.00390625" style="0" customWidth="1"/>
    <col min="12" max="12" width="9.57421875" style="0" customWidth="1"/>
    <col min="13" max="23" width="11.421875" style="0" customWidth="1"/>
    <col min="24" max="24" width="16.7109375" style="0" customWidth="1"/>
    <col min="25" max="32" width="11.421875" style="0" customWidth="1"/>
  </cols>
  <sheetData>
    <row r="2" spans="2:22" ht="18.75" customHeight="1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ht="15.75" customHeight="1">
      <c r="B3" s="83" t="s">
        <v>26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ht="18">
      <c r="B4" s="1"/>
    </row>
    <row r="5" spans="2:52" ht="3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2:52" ht="32.25" customHeight="1">
      <c r="B6" s="87" t="s">
        <v>13</v>
      </c>
      <c r="C6" s="75">
        <v>2016</v>
      </c>
      <c r="D6" s="76"/>
      <c r="E6" s="76"/>
      <c r="F6" s="76"/>
      <c r="G6" s="76"/>
      <c r="H6" s="76"/>
      <c r="I6" s="76"/>
      <c r="J6" s="76"/>
      <c r="K6" s="76"/>
      <c r="L6" s="77"/>
      <c r="M6" s="75">
        <v>2017</v>
      </c>
      <c r="N6" s="76"/>
      <c r="O6" s="76"/>
      <c r="P6" s="76"/>
      <c r="Q6" s="76"/>
      <c r="R6" s="76"/>
      <c r="S6" s="76"/>
      <c r="T6" s="76"/>
      <c r="U6" s="76"/>
      <c r="V6" s="77"/>
      <c r="W6" s="75">
        <v>2018</v>
      </c>
      <c r="X6" s="76"/>
      <c r="Y6" s="76"/>
      <c r="Z6" s="76"/>
      <c r="AA6" s="76"/>
      <c r="AB6" s="76"/>
      <c r="AC6" s="76"/>
      <c r="AD6" s="76"/>
      <c r="AE6" s="76"/>
      <c r="AF6" s="77"/>
      <c r="AG6" s="75">
        <v>2019</v>
      </c>
      <c r="AH6" s="76"/>
      <c r="AI6" s="76"/>
      <c r="AJ6" s="76"/>
      <c r="AK6" s="76"/>
      <c r="AL6" s="76"/>
      <c r="AM6" s="76"/>
      <c r="AN6" s="76"/>
      <c r="AO6" s="76"/>
      <c r="AP6" s="77"/>
      <c r="AQ6" s="75">
        <v>2021</v>
      </c>
      <c r="AR6" s="76"/>
      <c r="AS6" s="76"/>
      <c r="AT6" s="76"/>
      <c r="AU6" s="76"/>
      <c r="AV6" s="76"/>
      <c r="AW6" s="76"/>
      <c r="AX6" s="76"/>
      <c r="AY6" s="76"/>
      <c r="AZ6" s="77"/>
    </row>
    <row r="7" spans="2:52" ht="32.25" customHeight="1">
      <c r="B7" s="88"/>
      <c r="C7" s="84" t="s">
        <v>9</v>
      </c>
      <c r="D7" s="79"/>
      <c r="E7" s="80" t="s">
        <v>10</v>
      </c>
      <c r="F7" s="81"/>
      <c r="G7" s="78" t="s">
        <v>0</v>
      </c>
      <c r="H7" s="79"/>
      <c r="I7" s="80" t="s">
        <v>16</v>
      </c>
      <c r="J7" s="81"/>
      <c r="K7" s="84" t="s">
        <v>15</v>
      </c>
      <c r="L7" s="79"/>
      <c r="M7" s="84" t="s">
        <v>9</v>
      </c>
      <c r="N7" s="79"/>
      <c r="O7" s="80" t="s">
        <v>10</v>
      </c>
      <c r="P7" s="81"/>
      <c r="Q7" s="78" t="s">
        <v>0</v>
      </c>
      <c r="R7" s="79"/>
      <c r="S7" s="80" t="s">
        <v>16</v>
      </c>
      <c r="T7" s="81"/>
      <c r="U7" s="84" t="s">
        <v>15</v>
      </c>
      <c r="V7" s="79"/>
      <c r="W7" s="84" t="s">
        <v>9</v>
      </c>
      <c r="X7" s="79"/>
      <c r="Y7" s="80" t="s">
        <v>10</v>
      </c>
      <c r="Z7" s="81"/>
      <c r="AA7" s="78" t="s">
        <v>0</v>
      </c>
      <c r="AB7" s="79"/>
      <c r="AC7" s="80" t="s">
        <v>16</v>
      </c>
      <c r="AD7" s="81"/>
      <c r="AE7" s="84" t="s">
        <v>15</v>
      </c>
      <c r="AF7" s="84"/>
      <c r="AG7" s="78" t="s">
        <v>9</v>
      </c>
      <c r="AH7" s="79"/>
      <c r="AI7" s="80" t="s">
        <v>10</v>
      </c>
      <c r="AJ7" s="81"/>
      <c r="AK7" s="78" t="s">
        <v>0</v>
      </c>
      <c r="AL7" s="79"/>
      <c r="AM7" s="80" t="s">
        <v>16</v>
      </c>
      <c r="AN7" s="81"/>
      <c r="AO7" s="78" t="s">
        <v>15</v>
      </c>
      <c r="AP7" s="79"/>
      <c r="AQ7" s="78" t="s">
        <v>9</v>
      </c>
      <c r="AR7" s="79"/>
      <c r="AS7" s="80" t="s">
        <v>10</v>
      </c>
      <c r="AT7" s="81"/>
      <c r="AU7" s="78" t="s">
        <v>0</v>
      </c>
      <c r="AV7" s="79"/>
      <c r="AW7" s="80" t="s">
        <v>16</v>
      </c>
      <c r="AX7" s="81"/>
      <c r="AY7" s="78" t="s">
        <v>15</v>
      </c>
      <c r="AZ7" s="79"/>
    </row>
    <row r="8" spans="2:52" ht="14.25">
      <c r="B8" s="89"/>
      <c r="C8" s="14" t="s">
        <v>11</v>
      </c>
      <c r="D8" s="13" t="s">
        <v>12</v>
      </c>
      <c r="E8" s="12" t="s">
        <v>11</v>
      </c>
      <c r="F8" s="13" t="s">
        <v>12</v>
      </c>
      <c r="G8" s="12" t="s">
        <v>11</v>
      </c>
      <c r="H8" s="13" t="s">
        <v>12</v>
      </c>
      <c r="I8" s="12" t="s">
        <v>11</v>
      </c>
      <c r="J8" s="13" t="s">
        <v>12</v>
      </c>
      <c r="K8" s="14" t="s">
        <v>11</v>
      </c>
      <c r="L8" s="15" t="s">
        <v>12</v>
      </c>
      <c r="M8" s="14" t="s">
        <v>11</v>
      </c>
      <c r="N8" s="13" t="s">
        <v>12</v>
      </c>
      <c r="O8" s="12" t="s">
        <v>11</v>
      </c>
      <c r="P8" s="13" t="s">
        <v>12</v>
      </c>
      <c r="Q8" s="12" t="s">
        <v>11</v>
      </c>
      <c r="R8" s="13" t="s">
        <v>12</v>
      </c>
      <c r="S8" s="12" t="s">
        <v>11</v>
      </c>
      <c r="T8" s="13" t="s">
        <v>12</v>
      </c>
      <c r="U8" s="14" t="s">
        <v>11</v>
      </c>
      <c r="V8" s="15" t="s">
        <v>12</v>
      </c>
      <c r="W8" s="14" t="s">
        <v>11</v>
      </c>
      <c r="X8" s="13" t="s">
        <v>12</v>
      </c>
      <c r="Y8" s="12" t="s">
        <v>11</v>
      </c>
      <c r="Z8" s="13" t="s">
        <v>12</v>
      </c>
      <c r="AA8" s="12" t="s">
        <v>11</v>
      </c>
      <c r="AB8" s="13" t="s">
        <v>12</v>
      </c>
      <c r="AC8" s="12" t="s">
        <v>11</v>
      </c>
      <c r="AD8" s="13" t="s">
        <v>12</v>
      </c>
      <c r="AE8" s="14" t="s">
        <v>11</v>
      </c>
      <c r="AF8" s="14" t="s">
        <v>12</v>
      </c>
      <c r="AG8" s="32" t="s">
        <v>11</v>
      </c>
      <c r="AH8" s="13" t="s">
        <v>12</v>
      </c>
      <c r="AI8" s="12" t="s">
        <v>11</v>
      </c>
      <c r="AJ8" s="13" t="s">
        <v>12</v>
      </c>
      <c r="AK8" s="12" t="s">
        <v>11</v>
      </c>
      <c r="AL8" s="13" t="s">
        <v>12</v>
      </c>
      <c r="AM8" s="12" t="s">
        <v>11</v>
      </c>
      <c r="AN8" s="13" t="s">
        <v>12</v>
      </c>
      <c r="AO8" s="12" t="s">
        <v>11</v>
      </c>
      <c r="AP8" s="15" t="s">
        <v>12</v>
      </c>
      <c r="AQ8" s="32" t="s">
        <v>11</v>
      </c>
      <c r="AR8" s="13" t="s">
        <v>12</v>
      </c>
      <c r="AS8" s="12" t="s">
        <v>11</v>
      </c>
      <c r="AT8" s="13" t="s">
        <v>12</v>
      </c>
      <c r="AU8" s="12" t="s">
        <v>11</v>
      </c>
      <c r="AV8" s="13" t="s">
        <v>12</v>
      </c>
      <c r="AW8" s="12" t="s">
        <v>11</v>
      </c>
      <c r="AX8" s="13" t="s">
        <v>12</v>
      </c>
      <c r="AY8" s="12" t="s">
        <v>11</v>
      </c>
      <c r="AZ8" s="15" t="s">
        <v>12</v>
      </c>
    </row>
    <row r="9" spans="2:52" ht="14.25">
      <c r="B9" s="16" t="s">
        <v>3</v>
      </c>
      <c r="C9" s="17">
        <v>918.0000000000002</v>
      </c>
      <c r="D9" s="39">
        <f>C9/K9</f>
        <v>0.16956039896564468</v>
      </c>
      <c r="E9" s="17">
        <v>857.0000000000002</v>
      </c>
      <c r="F9" s="39">
        <f>E9/K9</f>
        <v>0.15829331363132623</v>
      </c>
      <c r="G9" s="17">
        <v>621.9999999999999</v>
      </c>
      <c r="H9" s="39">
        <f>G9/K9</f>
        <v>0.1148873291466568</v>
      </c>
      <c r="I9" s="17">
        <f>K9-(G9+E9+C9)</f>
        <v>3017</v>
      </c>
      <c r="J9" s="39">
        <f>I9/K9</f>
        <v>0.5572589582563724</v>
      </c>
      <c r="K9" s="17">
        <v>5414</v>
      </c>
      <c r="L9" s="39">
        <f>SUM(D9,F9,H9,J9)</f>
        <v>1</v>
      </c>
      <c r="M9" s="17">
        <v>902.0000000000006</v>
      </c>
      <c r="N9" s="39">
        <f>M9/U9</f>
        <v>0.16744013365509572</v>
      </c>
      <c r="O9" s="17">
        <v>844.9999999999999</v>
      </c>
      <c r="P9" s="39">
        <f>O9/U9</f>
        <v>0.15685910525338775</v>
      </c>
      <c r="Q9" s="17">
        <v>634.9999999999997</v>
      </c>
      <c r="R9" s="39">
        <f>Q9/U9</f>
        <v>0.11787636903656945</v>
      </c>
      <c r="S9" s="17">
        <f>U9-(Q9+O9+M9)</f>
        <v>3005</v>
      </c>
      <c r="T9" s="39">
        <f>S9/U9</f>
        <v>0.557824392054947</v>
      </c>
      <c r="U9" s="17">
        <v>5387</v>
      </c>
      <c r="V9" s="39">
        <f>SUM(N9,P9,R9,T9)</f>
        <v>1</v>
      </c>
      <c r="W9" s="17">
        <v>882.0000000000003</v>
      </c>
      <c r="X9" s="39">
        <f>W9/$AE9</f>
        <v>0.16828849456210654</v>
      </c>
      <c r="Y9" s="17">
        <v>786.0000000000001</v>
      </c>
      <c r="Z9" s="39">
        <f>Y9/$AE9</f>
        <v>0.14997137950772754</v>
      </c>
      <c r="AA9" s="17">
        <v>625.9999999999994</v>
      </c>
      <c r="AB9" s="39">
        <f>AA9/$AE9</f>
        <v>0.11944285441709586</v>
      </c>
      <c r="AC9" s="17">
        <v>2947</v>
      </c>
      <c r="AD9" s="39">
        <f>AC9/AE9</f>
        <v>0.5622972715130701</v>
      </c>
      <c r="AE9" s="17">
        <v>5241</v>
      </c>
      <c r="AF9" s="43">
        <f>SUM(X9,Z9,AB9,AD9)</f>
        <v>1</v>
      </c>
      <c r="AG9" s="17">
        <v>849.0000000000003</v>
      </c>
      <c r="AH9" s="39">
        <f>AG9/AO9</f>
        <v>0.17065326633165837</v>
      </c>
      <c r="AI9" s="17">
        <v>740.9999999999997</v>
      </c>
      <c r="AJ9" s="39">
        <f>AI9/AO9</f>
        <v>0.14894472361809039</v>
      </c>
      <c r="AK9" s="17">
        <v>621.0000000000005</v>
      </c>
      <c r="AL9" s="39">
        <f>AK9/AO9</f>
        <v>0.12482412060301516</v>
      </c>
      <c r="AM9" s="17">
        <f>AO9-AG9-AI9-AK9</f>
        <v>2764</v>
      </c>
      <c r="AN9" s="39">
        <f>AM9/AO9</f>
        <v>0.5555778894472362</v>
      </c>
      <c r="AO9" s="17">
        <v>4975</v>
      </c>
      <c r="AP9" s="39">
        <f>SUM(AH9,AJ9,AL9,AN9)</f>
        <v>1</v>
      </c>
      <c r="AQ9" s="17">
        <v>903.0000000000002</v>
      </c>
      <c r="AR9" s="67">
        <f>AQ9/AY9</f>
        <v>0.1802755040926333</v>
      </c>
      <c r="AS9" s="17">
        <v>736.9999999999998</v>
      </c>
      <c r="AT9" s="67">
        <f>AS9/AY9</f>
        <v>0.14713515671790772</v>
      </c>
      <c r="AU9" s="17">
        <v>663.9999999999995</v>
      </c>
      <c r="AV9" s="67">
        <f>AU9/AY9</f>
        <v>0.1325613894989019</v>
      </c>
      <c r="AW9" s="17">
        <f>AY9-AQ9-AS9-AU9</f>
        <v>2705.0000000000005</v>
      </c>
      <c r="AX9" s="67">
        <f>AW9/AY9</f>
        <v>0.5400279496905571</v>
      </c>
      <c r="AY9" s="17">
        <v>5009</v>
      </c>
      <c r="AZ9" s="67">
        <f>SUM(AR9,AT9,AV9,AX9)</f>
        <v>1</v>
      </c>
    </row>
    <row r="10" spans="2:52" ht="14.25">
      <c r="B10" s="2" t="s">
        <v>4</v>
      </c>
      <c r="C10" s="7">
        <v>2373.000000000002</v>
      </c>
      <c r="D10" s="38">
        <f aca="true" t="shared" si="0" ref="D10:D28">C10/K10</f>
        <v>0.3077022821576766</v>
      </c>
      <c r="E10" s="7">
        <v>1660.0000000000002</v>
      </c>
      <c r="F10" s="38">
        <f aca="true" t="shared" si="1" ref="F10:F28">E10/K10</f>
        <v>0.2152489626556017</v>
      </c>
      <c r="G10" s="7">
        <v>925.0000000000007</v>
      </c>
      <c r="H10" s="38">
        <f aca="true" t="shared" si="2" ref="H10:H28">G10/K10</f>
        <v>0.11994294605809137</v>
      </c>
      <c r="I10" s="7">
        <f aca="true" t="shared" si="3" ref="I10:I28">K10-(G10+E10+C10)</f>
        <v>2753.9999999999973</v>
      </c>
      <c r="J10" s="38">
        <f aca="true" t="shared" si="4" ref="J10:J28">I10/K10</f>
        <v>0.3571058091286303</v>
      </c>
      <c r="K10" s="7">
        <v>7712</v>
      </c>
      <c r="L10" s="38">
        <f aca="true" t="shared" si="5" ref="L10:L28">SUM(D10,F10,H10,J10)</f>
        <v>1</v>
      </c>
      <c r="M10" s="7">
        <v>2308.000000000001</v>
      </c>
      <c r="N10" s="38">
        <f aca="true" t="shared" si="6" ref="N10:N28">M10/U10</f>
        <v>0.30614139806340374</v>
      </c>
      <c r="O10" s="7">
        <v>1587.9999999999998</v>
      </c>
      <c r="P10" s="38">
        <f aca="true" t="shared" si="7" ref="P10:P28">O10/U10</f>
        <v>0.21063801565194318</v>
      </c>
      <c r="Q10" s="7">
        <v>907.9999999999999</v>
      </c>
      <c r="R10" s="38">
        <f aca="true" t="shared" si="8" ref="R10:R28">Q10/U10</f>
        <v>0.12044037670778615</v>
      </c>
      <c r="S10" s="7">
        <f aca="true" t="shared" si="9" ref="S10:S28">U10-(Q10+O10+M10)</f>
        <v>2735.000000000001</v>
      </c>
      <c r="T10" s="38">
        <f aca="true" t="shared" si="10" ref="T10:T28">S10/U10</f>
        <v>0.362780209576867</v>
      </c>
      <c r="U10" s="7">
        <v>7539.000000000001</v>
      </c>
      <c r="V10" s="38">
        <f aca="true" t="shared" si="11" ref="V10:V28">SUM(N10,P10,R10,T10)</f>
        <v>1.0000000000000002</v>
      </c>
      <c r="W10" s="7">
        <v>2239.9999999999995</v>
      </c>
      <c r="X10" s="38">
        <f aca="true" t="shared" si="12" ref="X10:X28">W10/$AE10</f>
        <v>0.302825469785048</v>
      </c>
      <c r="Y10" s="7">
        <v>1529</v>
      </c>
      <c r="Z10" s="38">
        <f aca="true" t="shared" si="13" ref="Z10:Z28">Y10/$AE10</f>
        <v>0.20670542111666895</v>
      </c>
      <c r="AA10" s="7">
        <v>888.9999999999999</v>
      </c>
      <c r="AB10" s="38">
        <f aca="true" t="shared" si="14" ref="AB10:AB28">AA10/$AE10</f>
        <v>0.12018385832094092</v>
      </c>
      <c r="AC10" s="7">
        <v>2739</v>
      </c>
      <c r="AD10" s="38">
        <f aca="true" t="shared" si="15" ref="AD10:AD28">AC10/AE10</f>
        <v>0.3702852507773422</v>
      </c>
      <c r="AE10" s="7">
        <v>7396.999999999999</v>
      </c>
      <c r="AF10" s="44">
        <f aca="true" t="shared" si="16" ref="AF10:AF28">SUM(X10,Z10,AB10,AD10)</f>
        <v>1</v>
      </c>
      <c r="AG10" s="7">
        <v>2150.999999999999</v>
      </c>
      <c r="AH10" s="38">
        <f aca="true" t="shared" si="17" ref="AH10:AH28">AG10/AO10</f>
        <v>0.30016745743790113</v>
      </c>
      <c r="AI10" s="7">
        <v>1446.9999999999989</v>
      </c>
      <c r="AJ10" s="38">
        <f aca="true" t="shared" si="18" ref="AJ10:AJ28">AI10/AO10</f>
        <v>0.2019257605358637</v>
      </c>
      <c r="AK10" s="7">
        <v>877</v>
      </c>
      <c r="AL10" s="38">
        <f aca="true" t="shared" si="19" ref="AL10:AL28">AK10/AO10</f>
        <v>0.12238347753279379</v>
      </c>
      <c r="AM10" s="7">
        <f aca="true" t="shared" si="20" ref="AM10:AM27">AO10-AG10-AI10-AK10</f>
        <v>2691</v>
      </c>
      <c r="AN10" s="38">
        <f aca="true" t="shared" si="21" ref="AN10:AN28">AM10/AO10</f>
        <v>0.37552330449344135</v>
      </c>
      <c r="AO10" s="7">
        <v>7165.999999999998</v>
      </c>
      <c r="AP10" s="38">
        <f aca="true" t="shared" si="22" ref="AP10:AP28">SUM(AH10,AJ10,AL10,AN10)</f>
        <v>1</v>
      </c>
      <c r="AQ10" s="7">
        <v>2152.999999999999</v>
      </c>
      <c r="AR10" s="68">
        <f aca="true" t="shared" si="23" ref="AR10:AR28">AQ10/AY10</f>
        <v>0.29696551724137926</v>
      </c>
      <c r="AS10" s="7">
        <v>1396.9999999999998</v>
      </c>
      <c r="AT10" s="68">
        <f aca="true" t="shared" si="24" ref="AT10:AT28">AS10/AY10</f>
        <v>0.19268965517241382</v>
      </c>
      <c r="AU10" s="7">
        <v>946.9999999999994</v>
      </c>
      <c r="AV10" s="68">
        <f aca="true" t="shared" si="25" ref="AV10:AV28">AU10/AY10</f>
        <v>0.13062068965517237</v>
      </c>
      <c r="AW10" s="7">
        <f aca="true" t="shared" si="26" ref="AW10:AW27">AY10-AQ10-AS10-AU10</f>
        <v>2752.9999999999995</v>
      </c>
      <c r="AX10" s="68">
        <f aca="true" t="shared" si="27" ref="AX10:AX28">AW10/AY10</f>
        <v>0.3797241379310345</v>
      </c>
      <c r="AY10" s="7">
        <v>7249.999999999998</v>
      </c>
      <c r="AZ10" s="68">
        <f aca="true" t="shared" si="28" ref="AZ10:AZ28">SUM(AR10,AT10,AV10,AX10)</f>
        <v>1</v>
      </c>
    </row>
    <row r="11" spans="2:52" ht="14.25">
      <c r="B11" s="18" t="s">
        <v>5</v>
      </c>
      <c r="C11" s="19">
        <v>6746.000000000001</v>
      </c>
      <c r="D11" s="40">
        <f t="shared" si="0"/>
        <v>0.32726919904914376</v>
      </c>
      <c r="E11" s="19">
        <v>4305.000000000003</v>
      </c>
      <c r="F11" s="40">
        <f t="shared" si="1"/>
        <v>0.20884878474748955</v>
      </c>
      <c r="G11" s="19">
        <v>2256.0000000000005</v>
      </c>
      <c r="H11" s="40">
        <f t="shared" si="2"/>
        <v>0.10944549556105371</v>
      </c>
      <c r="I11" s="19">
        <f t="shared" si="3"/>
        <v>7306</v>
      </c>
      <c r="J11" s="40">
        <f t="shared" si="4"/>
        <v>0.354436520642313</v>
      </c>
      <c r="K11" s="19">
        <v>20613.000000000004</v>
      </c>
      <c r="L11" s="40">
        <f t="shared" si="5"/>
        <v>1</v>
      </c>
      <c r="M11" s="19">
        <v>6599.000000000002</v>
      </c>
      <c r="N11" s="40">
        <f t="shared" si="6"/>
        <v>0.32319521990400635</v>
      </c>
      <c r="O11" s="19">
        <v>4278.999999999998</v>
      </c>
      <c r="P11" s="40">
        <f t="shared" si="7"/>
        <v>0.20956998726613763</v>
      </c>
      <c r="Q11" s="19">
        <v>2291.9999999999995</v>
      </c>
      <c r="R11" s="40">
        <f t="shared" si="8"/>
        <v>0.11225389362327357</v>
      </c>
      <c r="S11" s="19">
        <f t="shared" si="9"/>
        <v>7248</v>
      </c>
      <c r="T11" s="40">
        <f t="shared" si="10"/>
        <v>0.35498089920658243</v>
      </c>
      <c r="U11" s="19">
        <v>20418</v>
      </c>
      <c r="V11" s="40">
        <f t="shared" si="11"/>
        <v>1</v>
      </c>
      <c r="W11" s="19">
        <v>6246.999999999998</v>
      </c>
      <c r="X11" s="40">
        <f t="shared" si="12"/>
        <v>0.3193762781186093</v>
      </c>
      <c r="Y11" s="19">
        <v>4088.0000000000023</v>
      </c>
      <c r="Z11" s="40">
        <f t="shared" si="13"/>
        <v>0.20899795501022506</v>
      </c>
      <c r="AA11" s="19">
        <v>2193</v>
      </c>
      <c r="AB11" s="40">
        <f t="shared" si="14"/>
        <v>0.11211656441717792</v>
      </c>
      <c r="AC11" s="19">
        <v>7032</v>
      </c>
      <c r="AD11" s="40">
        <f t="shared" si="15"/>
        <v>0.3595092024539877</v>
      </c>
      <c r="AE11" s="19">
        <v>19560</v>
      </c>
      <c r="AF11" s="45">
        <f t="shared" si="16"/>
        <v>1</v>
      </c>
      <c r="AG11" s="19">
        <v>5974.000000000002</v>
      </c>
      <c r="AH11" s="40">
        <f t="shared" si="17"/>
        <v>0.3167718330770455</v>
      </c>
      <c r="AI11" s="19">
        <v>3837.0000000000005</v>
      </c>
      <c r="AJ11" s="40">
        <f t="shared" si="18"/>
        <v>0.20345723527228377</v>
      </c>
      <c r="AK11" s="19">
        <v>2140.0000000000005</v>
      </c>
      <c r="AL11" s="40">
        <f t="shared" si="19"/>
        <v>0.1134736730473514</v>
      </c>
      <c r="AM11" s="19">
        <f t="shared" si="20"/>
        <v>6908.000000000002</v>
      </c>
      <c r="AN11" s="40">
        <f t="shared" si="21"/>
        <v>0.3662972586033194</v>
      </c>
      <c r="AO11" s="19">
        <v>18859.000000000004</v>
      </c>
      <c r="AP11" s="40">
        <f t="shared" si="22"/>
        <v>1</v>
      </c>
      <c r="AQ11" s="19">
        <v>5890.000000000001</v>
      </c>
      <c r="AR11" s="69">
        <f t="shared" si="23"/>
        <v>0.31644549508408104</v>
      </c>
      <c r="AS11" s="19">
        <v>3707.0000000000005</v>
      </c>
      <c r="AT11" s="69">
        <f t="shared" si="24"/>
        <v>0.19916187610809652</v>
      </c>
      <c r="AU11" s="19">
        <v>2196.999999999998</v>
      </c>
      <c r="AV11" s="69">
        <f t="shared" si="25"/>
        <v>0.11803578144307732</v>
      </c>
      <c r="AW11" s="19">
        <f t="shared" si="26"/>
        <v>6819.000000000002</v>
      </c>
      <c r="AX11" s="69">
        <f t="shared" si="27"/>
        <v>0.36635684736474516</v>
      </c>
      <c r="AY11" s="19">
        <v>18613</v>
      </c>
      <c r="AZ11" s="69">
        <f t="shared" si="28"/>
        <v>1</v>
      </c>
    </row>
    <row r="12" spans="2:52" ht="14.25">
      <c r="B12" s="2" t="s">
        <v>6</v>
      </c>
      <c r="C12" s="7">
        <v>8178.999999999997</v>
      </c>
      <c r="D12" s="38">
        <f t="shared" si="0"/>
        <v>0.26310879495592865</v>
      </c>
      <c r="E12" s="7">
        <v>5165.000000000003</v>
      </c>
      <c r="F12" s="38">
        <f t="shared" si="1"/>
        <v>0.16615196551502293</v>
      </c>
      <c r="G12" s="7">
        <v>4274</v>
      </c>
      <c r="H12" s="38">
        <f t="shared" si="2"/>
        <v>0.13748954513285724</v>
      </c>
      <c r="I12" s="7">
        <f t="shared" si="3"/>
        <v>13468</v>
      </c>
      <c r="J12" s="38">
        <f t="shared" si="4"/>
        <v>0.4332496943961912</v>
      </c>
      <c r="K12" s="7">
        <v>31086</v>
      </c>
      <c r="L12" s="38">
        <f t="shared" si="5"/>
        <v>1</v>
      </c>
      <c r="M12" s="7">
        <v>8062.000000000004</v>
      </c>
      <c r="N12" s="38">
        <f t="shared" si="6"/>
        <v>0.2627770534550196</v>
      </c>
      <c r="O12" s="7">
        <v>5034.0000000000055</v>
      </c>
      <c r="P12" s="38">
        <f t="shared" si="7"/>
        <v>0.1640808344198176</v>
      </c>
      <c r="Q12" s="7">
        <v>4186.999999999999</v>
      </c>
      <c r="R12" s="38">
        <f t="shared" si="8"/>
        <v>0.1364732724902216</v>
      </c>
      <c r="S12" s="7">
        <f t="shared" si="9"/>
        <v>13397</v>
      </c>
      <c r="T12" s="38">
        <f t="shared" si="10"/>
        <v>0.43666883963494124</v>
      </c>
      <c r="U12" s="7">
        <v>30680.000000000007</v>
      </c>
      <c r="V12" s="38">
        <f t="shared" si="11"/>
        <v>1</v>
      </c>
      <c r="W12" s="7">
        <v>7721.999999999997</v>
      </c>
      <c r="X12" s="38">
        <f t="shared" si="12"/>
        <v>0.2634595701125895</v>
      </c>
      <c r="Y12" s="7">
        <v>4864.999999999998</v>
      </c>
      <c r="Z12" s="38">
        <f t="shared" si="13"/>
        <v>0.16598430569771405</v>
      </c>
      <c r="AA12" s="7">
        <v>3920.9999999999986</v>
      </c>
      <c r="AB12" s="38">
        <f t="shared" si="14"/>
        <v>0.13377686796315247</v>
      </c>
      <c r="AC12" s="7">
        <v>12802</v>
      </c>
      <c r="AD12" s="38">
        <f t="shared" si="15"/>
        <v>0.4367792562265439</v>
      </c>
      <c r="AE12" s="7">
        <v>29309.999999999996</v>
      </c>
      <c r="AF12" s="44">
        <f t="shared" si="16"/>
        <v>0.9999999999999999</v>
      </c>
      <c r="AG12" s="7">
        <v>7525.9999999999945</v>
      </c>
      <c r="AH12" s="38">
        <f t="shared" si="17"/>
        <v>0.2639127537959812</v>
      </c>
      <c r="AI12" s="7">
        <v>4739.999999999998</v>
      </c>
      <c r="AJ12" s="38">
        <f t="shared" si="18"/>
        <v>0.16621664270435177</v>
      </c>
      <c r="AK12" s="7">
        <v>3751.9999999999986</v>
      </c>
      <c r="AL12" s="38">
        <f t="shared" si="19"/>
        <v>0.13157064207314934</v>
      </c>
      <c r="AM12" s="7">
        <f t="shared" si="20"/>
        <v>12499.000000000004</v>
      </c>
      <c r="AN12" s="38">
        <f t="shared" si="21"/>
        <v>0.4382999614265178</v>
      </c>
      <c r="AO12" s="7">
        <v>28516.999999999993</v>
      </c>
      <c r="AP12" s="38">
        <f t="shared" si="22"/>
        <v>1</v>
      </c>
      <c r="AQ12" s="7">
        <v>7391.999999999998</v>
      </c>
      <c r="AR12" s="68">
        <f t="shared" si="23"/>
        <v>0.26304177638602233</v>
      </c>
      <c r="AS12" s="7">
        <v>4723.999999999999</v>
      </c>
      <c r="AT12" s="68">
        <f t="shared" si="24"/>
        <v>0.16810191445448722</v>
      </c>
      <c r="AU12" s="7">
        <v>3732.999999999999</v>
      </c>
      <c r="AV12" s="68">
        <f t="shared" si="25"/>
        <v>0.13283752046117714</v>
      </c>
      <c r="AW12" s="7">
        <f t="shared" si="26"/>
        <v>12253</v>
      </c>
      <c r="AX12" s="68">
        <f t="shared" si="27"/>
        <v>0.43601878869831334</v>
      </c>
      <c r="AY12" s="7">
        <v>28101.999999999996</v>
      </c>
      <c r="AZ12" s="68">
        <f t="shared" si="28"/>
        <v>1</v>
      </c>
    </row>
    <row r="13" spans="2:52" ht="14.25">
      <c r="B13" s="22" t="s">
        <v>2</v>
      </c>
      <c r="C13" s="23">
        <v>18216</v>
      </c>
      <c r="D13" s="37">
        <f t="shared" si="0"/>
        <v>0.28100269957578095</v>
      </c>
      <c r="E13" s="23">
        <v>11987.000000000007</v>
      </c>
      <c r="F13" s="37">
        <f t="shared" si="1"/>
        <v>0.18491322792132675</v>
      </c>
      <c r="G13" s="23">
        <v>8077.000000000001</v>
      </c>
      <c r="H13" s="37">
        <f t="shared" si="2"/>
        <v>0.12459699190127267</v>
      </c>
      <c r="I13" s="23">
        <f t="shared" si="3"/>
        <v>26544.999999999993</v>
      </c>
      <c r="J13" s="37">
        <f t="shared" si="4"/>
        <v>0.40948708060161965</v>
      </c>
      <c r="K13" s="23">
        <v>64825</v>
      </c>
      <c r="L13" s="37">
        <f t="shared" si="5"/>
        <v>1</v>
      </c>
      <c r="M13" s="23">
        <f>SUM(M9:M12)</f>
        <v>17871.000000000007</v>
      </c>
      <c r="N13" s="37">
        <f t="shared" si="6"/>
        <v>0.27912970136198934</v>
      </c>
      <c r="O13" s="23">
        <f>SUM(O9:O12)</f>
        <v>11746.000000000004</v>
      </c>
      <c r="P13" s="37">
        <f t="shared" si="7"/>
        <v>0.1834624515806573</v>
      </c>
      <c r="Q13" s="23">
        <f>SUM(Q9:Q12)</f>
        <v>8021.999999999998</v>
      </c>
      <c r="R13" s="37">
        <f t="shared" si="8"/>
        <v>0.12529676371360735</v>
      </c>
      <c r="S13" s="23">
        <f t="shared" si="9"/>
        <v>26385</v>
      </c>
      <c r="T13" s="37">
        <f t="shared" si="10"/>
        <v>0.412111083343746</v>
      </c>
      <c r="U13" s="23">
        <f>SUM(U9:U12)</f>
        <v>64024.00000000001</v>
      </c>
      <c r="V13" s="37">
        <f t="shared" si="11"/>
        <v>1</v>
      </c>
      <c r="W13" s="23">
        <v>17090.999999999996</v>
      </c>
      <c r="X13" s="37">
        <f t="shared" si="12"/>
        <v>0.2778662938154386</v>
      </c>
      <c r="Y13" s="23">
        <v>11268</v>
      </c>
      <c r="Z13" s="37">
        <f t="shared" si="13"/>
        <v>0.18319568186252197</v>
      </c>
      <c r="AA13" s="23">
        <v>7628.999999999998</v>
      </c>
      <c r="AB13" s="37">
        <f t="shared" si="14"/>
        <v>0.12403264615984912</v>
      </c>
      <c r="AC13" s="23">
        <v>25520</v>
      </c>
      <c r="AD13" s="37">
        <f t="shared" si="15"/>
        <v>0.4149053781621903</v>
      </c>
      <c r="AE13" s="23">
        <v>61507.99999999999</v>
      </c>
      <c r="AF13" s="46">
        <f t="shared" si="16"/>
        <v>1</v>
      </c>
      <c r="AG13" s="23">
        <f>SUM(AG9:AG12)</f>
        <v>16499.999999999996</v>
      </c>
      <c r="AH13" s="37">
        <f t="shared" si="17"/>
        <v>0.2772317153082312</v>
      </c>
      <c r="AI13" s="23">
        <f>SUM(AI9:AI12)</f>
        <v>10764.999999999996</v>
      </c>
      <c r="AJ13" s="37">
        <f t="shared" si="18"/>
        <v>0.18087269183594598</v>
      </c>
      <c r="AK13" s="23">
        <f>SUM(AK9:AK12)</f>
        <v>7390</v>
      </c>
      <c r="AL13" s="37">
        <f t="shared" si="19"/>
        <v>0.12416620461380784</v>
      </c>
      <c r="AM13" s="23">
        <f>SUM(AM9:AM12)</f>
        <v>24862.000000000007</v>
      </c>
      <c r="AN13" s="37">
        <f t="shared" si="21"/>
        <v>0.41772938824201505</v>
      </c>
      <c r="AO13" s="23">
        <f>SUM(AO9:AO12)</f>
        <v>59516.99999999999</v>
      </c>
      <c r="AP13" s="37">
        <f t="shared" si="22"/>
        <v>1</v>
      </c>
      <c r="AQ13" s="23">
        <v>16337.999999999998</v>
      </c>
      <c r="AR13" s="70">
        <f t="shared" si="23"/>
        <v>0.27703733848814727</v>
      </c>
      <c r="AS13" s="23">
        <f>SUM(AS9:AS12)</f>
        <v>10565</v>
      </c>
      <c r="AT13" s="70">
        <f t="shared" si="24"/>
        <v>0.17914674263234645</v>
      </c>
      <c r="AU13" s="23">
        <f>SUM(AU9:AU12)</f>
        <v>7540.999999999996</v>
      </c>
      <c r="AV13" s="70">
        <f t="shared" si="25"/>
        <v>0.1278699087733577</v>
      </c>
      <c r="AW13" s="23">
        <f>SUM(AW9:AW12)</f>
        <v>24530</v>
      </c>
      <c r="AX13" s="70">
        <f t="shared" si="27"/>
        <v>0.41594601010614846</v>
      </c>
      <c r="AY13" s="23">
        <f>SUM(AY9:AY12)</f>
        <v>58974</v>
      </c>
      <c r="AZ13" s="70">
        <f t="shared" si="28"/>
        <v>0.9999999999999998</v>
      </c>
    </row>
    <row r="14" spans="2:52" ht="14.25">
      <c r="B14" s="24" t="s">
        <v>3</v>
      </c>
      <c r="C14" s="9">
        <v>630.9999999999999</v>
      </c>
      <c r="D14" s="36">
        <f t="shared" si="0"/>
        <v>0.12534763607469207</v>
      </c>
      <c r="E14" s="9">
        <v>758.0000000000001</v>
      </c>
      <c r="F14" s="36">
        <f t="shared" si="1"/>
        <v>0.15057608263806121</v>
      </c>
      <c r="G14" s="9">
        <v>570.9999999999999</v>
      </c>
      <c r="H14" s="36">
        <f t="shared" si="2"/>
        <v>0.11342868494239171</v>
      </c>
      <c r="I14" s="9">
        <f t="shared" si="3"/>
        <v>3074</v>
      </c>
      <c r="J14" s="36">
        <f t="shared" si="4"/>
        <v>0.610647596344855</v>
      </c>
      <c r="K14" s="9">
        <v>5034</v>
      </c>
      <c r="L14" s="36">
        <f t="shared" si="5"/>
        <v>1</v>
      </c>
      <c r="M14" s="9">
        <v>676</v>
      </c>
      <c r="N14" s="36">
        <f t="shared" si="6"/>
        <v>0.12913085004775549</v>
      </c>
      <c r="O14" s="9">
        <v>794.0000000000002</v>
      </c>
      <c r="P14" s="36">
        <f t="shared" si="7"/>
        <v>0.15167144221585488</v>
      </c>
      <c r="Q14" s="9">
        <v>584.9999999999999</v>
      </c>
      <c r="R14" s="36">
        <f t="shared" si="8"/>
        <v>0.11174785100286531</v>
      </c>
      <c r="S14" s="9">
        <f t="shared" si="9"/>
        <v>3180</v>
      </c>
      <c r="T14" s="36">
        <f t="shared" si="10"/>
        <v>0.6074498567335244</v>
      </c>
      <c r="U14" s="9">
        <v>5235</v>
      </c>
      <c r="V14" s="36">
        <f t="shared" si="11"/>
        <v>1</v>
      </c>
      <c r="W14" s="9">
        <v>663.0000000000001</v>
      </c>
      <c r="X14" s="36">
        <f t="shared" si="12"/>
        <v>0.12686567164179108</v>
      </c>
      <c r="Y14" s="9">
        <v>810</v>
      </c>
      <c r="Z14" s="36">
        <f t="shared" si="13"/>
        <v>0.1549942594718714</v>
      </c>
      <c r="AA14" s="9">
        <v>586.9999999999999</v>
      </c>
      <c r="AB14" s="36">
        <f t="shared" si="14"/>
        <v>0.11232300038270185</v>
      </c>
      <c r="AC14" s="9">
        <v>3166</v>
      </c>
      <c r="AD14" s="36">
        <f t="shared" si="15"/>
        <v>0.6058170685036357</v>
      </c>
      <c r="AE14" s="9">
        <v>5226</v>
      </c>
      <c r="AF14" s="47">
        <f t="shared" si="16"/>
        <v>1</v>
      </c>
      <c r="AG14" s="9">
        <v>660.9999999999999</v>
      </c>
      <c r="AH14" s="36">
        <f t="shared" si="17"/>
        <v>0.1303233438485804</v>
      </c>
      <c r="AI14" s="9">
        <v>768.9999999999999</v>
      </c>
      <c r="AJ14" s="36">
        <f t="shared" si="18"/>
        <v>0.15161671924290218</v>
      </c>
      <c r="AK14" s="9">
        <v>563</v>
      </c>
      <c r="AL14" s="34">
        <f t="shared" si="19"/>
        <v>0.11100157728706625</v>
      </c>
      <c r="AM14" s="9">
        <f t="shared" si="20"/>
        <v>3079</v>
      </c>
      <c r="AN14" s="34">
        <f t="shared" si="21"/>
        <v>0.607058359621451</v>
      </c>
      <c r="AO14" s="9">
        <v>5072</v>
      </c>
      <c r="AP14" s="36">
        <f t="shared" si="22"/>
        <v>0.9999999999999999</v>
      </c>
      <c r="AQ14" s="9">
        <v>667.0000000000003</v>
      </c>
      <c r="AR14" s="71">
        <f t="shared" si="23"/>
        <v>0.12780226096953443</v>
      </c>
      <c r="AS14" s="9">
        <v>753.9999999999999</v>
      </c>
      <c r="AT14" s="71">
        <f t="shared" si="24"/>
        <v>0.14447212109599536</v>
      </c>
      <c r="AU14" s="9">
        <v>597.9999999999999</v>
      </c>
      <c r="AV14" s="34">
        <f t="shared" si="25"/>
        <v>0.11458133742096183</v>
      </c>
      <c r="AW14" s="9">
        <f t="shared" si="26"/>
        <v>3200.000000000001</v>
      </c>
      <c r="AX14" s="34">
        <f t="shared" si="27"/>
        <v>0.6131442805135084</v>
      </c>
      <c r="AY14" s="9">
        <v>5219.000000000001</v>
      </c>
      <c r="AZ14" s="71">
        <f t="shared" si="28"/>
        <v>1</v>
      </c>
    </row>
    <row r="15" spans="2:52" ht="14.25">
      <c r="B15" s="18" t="s">
        <v>4</v>
      </c>
      <c r="C15" s="19">
        <v>1067</v>
      </c>
      <c r="D15" s="40">
        <f t="shared" si="0"/>
        <v>0.1559257635539968</v>
      </c>
      <c r="E15" s="19">
        <v>1495</v>
      </c>
      <c r="F15" s="40">
        <f t="shared" si="1"/>
        <v>0.21847143065906766</v>
      </c>
      <c r="G15" s="19">
        <v>939.0000000000006</v>
      </c>
      <c r="H15" s="40">
        <f t="shared" si="2"/>
        <v>0.13722051731696633</v>
      </c>
      <c r="I15" s="19">
        <f t="shared" si="3"/>
        <v>3341.9999999999995</v>
      </c>
      <c r="J15" s="40">
        <f t="shared" si="4"/>
        <v>0.48838228846996923</v>
      </c>
      <c r="K15" s="19">
        <v>6843</v>
      </c>
      <c r="L15" s="40">
        <f t="shared" si="5"/>
        <v>1</v>
      </c>
      <c r="M15" s="19">
        <v>1052</v>
      </c>
      <c r="N15" s="40">
        <f t="shared" si="6"/>
        <v>0.15559828427747374</v>
      </c>
      <c r="O15" s="19">
        <v>1419.9999999999998</v>
      </c>
      <c r="P15" s="40">
        <f t="shared" si="7"/>
        <v>0.2100281023517231</v>
      </c>
      <c r="Q15" s="19">
        <v>930.0000000000005</v>
      </c>
      <c r="R15" s="40">
        <f t="shared" si="8"/>
        <v>0.1375536163289455</v>
      </c>
      <c r="S15" s="19">
        <f t="shared" si="9"/>
        <v>3359</v>
      </c>
      <c r="T15" s="40">
        <f t="shared" si="10"/>
        <v>0.4968199970418577</v>
      </c>
      <c r="U15" s="19">
        <v>6761</v>
      </c>
      <c r="V15" s="40">
        <f t="shared" si="11"/>
        <v>1</v>
      </c>
      <c r="W15" s="19">
        <v>1091.0000000000005</v>
      </c>
      <c r="X15" s="40">
        <f t="shared" si="12"/>
        <v>0.16103321033210338</v>
      </c>
      <c r="Y15" s="19">
        <v>1403.9999999999998</v>
      </c>
      <c r="Z15" s="40">
        <f t="shared" si="13"/>
        <v>0.20723247232472322</v>
      </c>
      <c r="AA15" s="19">
        <v>928</v>
      </c>
      <c r="AB15" s="40">
        <f t="shared" si="14"/>
        <v>0.1369741697416974</v>
      </c>
      <c r="AC15" s="19">
        <v>3352</v>
      </c>
      <c r="AD15" s="40">
        <f t="shared" si="15"/>
        <v>0.494760147601476</v>
      </c>
      <c r="AE15" s="19">
        <v>6775</v>
      </c>
      <c r="AF15" s="45">
        <f t="shared" si="16"/>
        <v>1</v>
      </c>
      <c r="AG15" s="19">
        <v>1073.9999999999998</v>
      </c>
      <c r="AH15" s="40">
        <f t="shared" si="17"/>
        <v>0.1603942652329749</v>
      </c>
      <c r="AI15" s="19">
        <v>1322.9999999999995</v>
      </c>
      <c r="AJ15" s="40">
        <f t="shared" si="18"/>
        <v>0.19758064516129029</v>
      </c>
      <c r="AK15" s="19">
        <v>935.0000000000001</v>
      </c>
      <c r="AL15" s="33">
        <f t="shared" si="19"/>
        <v>0.1396356033452808</v>
      </c>
      <c r="AM15" s="19">
        <f t="shared" si="20"/>
        <v>3364</v>
      </c>
      <c r="AN15" s="33">
        <f t="shared" si="21"/>
        <v>0.5023894862604541</v>
      </c>
      <c r="AO15" s="19">
        <v>6695.999999999999</v>
      </c>
      <c r="AP15" s="40">
        <f t="shared" si="22"/>
        <v>1</v>
      </c>
      <c r="AQ15" s="19">
        <v>1134.0000000000002</v>
      </c>
      <c r="AR15" s="69">
        <f t="shared" si="23"/>
        <v>0.1675531914893617</v>
      </c>
      <c r="AS15" s="19">
        <v>1316.0000000000005</v>
      </c>
      <c r="AT15" s="69">
        <f t="shared" si="24"/>
        <v>0.19444444444444448</v>
      </c>
      <c r="AU15" s="19">
        <v>965.0000000000001</v>
      </c>
      <c r="AV15" s="33">
        <f t="shared" si="25"/>
        <v>0.14258274231678486</v>
      </c>
      <c r="AW15" s="19">
        <f t="shared" si="26"/>
        <v>3353</v>
      </c>
      <c r="AX15" s="33">
        <f t="shared" si="27"/>
        <v>0.4954196217494089</v>
      </c>
      <c r="AY15" s="19">
        <v>6768.000000000001</v>
      </c>
      <c r="AZ15" s="69">
        <f t="shared" si="28"/>
        <v>1</v>
      </c>
    </row>
    <row r="16" spans="2:52" ht="14.25">
      <c r="B16" s="2" t="s">
        <v>5</v>
      </c>
      <c r="C16" s="7">
        <v>6423.000000000002</v>
      </c>
      <c r="D16" s="38">
        <f t="shared" si="0"/>
        <v>0.18579693375759335</v>
      </c>
      <c r="E16" s="7">
        <v>6856</v>
      </c>
      <c r="F16" s="38">
        <f t="shared" si="1"/>
        <v>0.19832224472085624</v>
      </c>
      <c r="G16" s="7">
        <v>5238.999999999999</v>
      </c>
      <c r="H16" s="38">
        <f t="shared" si="2"/>
        <v>0.15154758461093432</v>
      </c>
      <c r="I16" s="7">
        <f t="shared" si="3"/>
        <v>16052</v>
      </c>
      <c r="J16" s="38">
        <f t="shared" si="4"/>
        <v>0.4643332369106161</v>
      </c>
      <c r="K16" s="7">
        <v>34570</v>
      </c>
      <c r="L16" s="38">
        <f t="shared" si="5"/>
        <v>1</v>
      </c>
      <c r="M16" s="7">
        <v>6593.999999999995</v>
      </c>
      <c r="N16" s="38">
        <f t="shared" si="6"/>
        <v>0.1872178529854347</v>
      </c>
      <c r="O16" s="7">
        <v>7016.999999999997</v>
      </c>
      <c r="P16" s="38">
        <f t="shared" si="7"/>
        <v>0.19922773345447312</v>
      </c>
      <c r="Q16" s="7">
        <v>5337.000000000004</v>
      </c>
      <c r="R16" s="38">
        <f t="shared" si="8"/>
        <v>0.15152891740722874</v>
      </c>
      <c r="S16" s="7">
        <f t="shared" si="9"/>
        <v>16273.000000000004</v>
      </c>
      <c r="T16" s="38">
        <f t="shared" si="10"/>
        <v>0.4620254961528635</v>
      </c>
      <c r="U16" s="7">
        <v>35221</v>
      </c>
      <c r="V16" s="38">
        <f t="shared" si="11"/>
        <v>1</v>
      </c>
      <c r="W16" s="7">
        <v>6600.999999999997</v>
      </c>
      <c r="X16" s="38">
        <f t="shared" si="12"/>
        <v>0.18687011663458264</v>
      </c>
      <c r="Y16" s="7">
        <v>6939.999999999998</v>
      </c>
      <c r="Z16" s="38">
        <f t="shared" si="13"/>
        <v>0.1964669912807156</v>
      </c>
      <c r="AA16" s="7">
        <v>5362.999999999999</v>
      </c>
      <c r="AB16" s="38">
        <f t="shared" si="14"/>
        <v>0.15182312308911786</v>
      </c>
      <c r="AC16" s="7">
        <v>16420.000000000004</v>
      </c>
      <c r="AD16" s="38">
        <f t="shared" si="15"/>
        <v>0.4648397689955838</v>
      </c>
      <c r="AE16" s="7">
        <v>35324</v>
      </c>
      <c r="AF16" s="44">
        <f t="shared" si="16"/>
        <v>1</v>
      </c>
      <c r="AG16" s="7">
        <v>6450.999999999999</v>
      </c>
      <c r="AH16" s="38">
        <f t="shared" si="17"/>
        <v>0.18705056831361636</v>
      </c>
      <c r="AI16" s="7">
        <v>6805.999999999999</v>
      </c>
      <c r="AJ16" s="38">
        <f t="shared" si="18"/>
        <v>0.19734400371143587</v>
      </c>
      <c r="AK16" s="7">
        <v>5226.999999999999</v>
      </c>
      <c r="AL16" s="41">
        <f t="shared" si="19"/>
        <v>0.15155996288564139</v>
      </c>
      <c r="AM16" s="7">
        <f t="shared" si="20"/>
        <v>16003.999999999993</v>
      </c>
      <c r="AN16" s="41">
        <f t="shared" si="21"/>
        <v>0.46404546508930633</v>
      </c>
      <c r="AO16" s="7">
        <v>34487.99999999999</v>
      </c>
      <c r="AP16" s="38">
        <f t="shared" si="22"/>
        <v>0.9999999999999999</v>
      </c>
      <c r="AQ16" s="7">
        <v>6370.999999999998</v>
      </c>
      <c r="AR16" s="68">
        <f t="shared" si="23"/>
        <v>0.18762516197431967</v>
      </c>
      <c r="AS16" s="7">
        <v>6606</v>
      </c>
      <c r="AT16" s="68">
        <f t="shared" si="24"/>
        <v>0.1945458829072918</v>
      </c>
      <c r="AU16" s="7">
        <v>5196</v>
      </c>
      <c r="AV16" s="41">
        <f t="shared" si="25"/>
        <v>0.1530215573094593</v>
      </c>
      <c r="AW16" s="7">
        <f t="shared" si="26"/>
        <v>15783</v>
      </c>
      <c r="AX16" s="41">
        <f t="shared" si="27"/>
        <v>0.4648073978089292</v>
      </c>
      <c r="AY16" s="7">
        <v>33956</v>
      </c>
      <c r="AZ16" s="68">
        <f t="shared" si="28"/>
        <v>1</v>
      </c>
    </row>
    <row r="17" spans="2:52" ht="14.25">
      <c r="B17" s="18" t="s">
        <v>6</v>
      </c>
      <c r="C17" s="19">
        <v>23429.999999999996</v>
      </c>
      <c r="D17" s="40">
        <f t="shared" si="0"/>
        <v>0.17582829912573633</v>
      </c>
      <c r="E17" s="19">
        <v>19225</v>
      </c>
      <c r="F17" s="40">
        <f t="shared" si="1"/>
        <v>0.14427225995272222</v>
      </c>
      <c r="G17" s="19">
        <v>25644.999999999996</v>
      </c>
      <c r="H17" s="40">
        <f t="shared" si="2"/>
        <v>0.1924505647067652</v>
      </c>
      <c r="I17" s="19">
        <f t="shared" si="3"/>
        <v>64955</v>
      </c>
      <c r="J17" s="40">
        <f t="shared" si="4"/>
        <v>0.48744887621477617</v>
      </c>
      <c r="K17" s="19">
        <v>133255</v>
      </c>
      <c r="L17" s="40">
        <f t="shared" si="5"/>
        <v>1</v>
      </c>
      <c r="M17" s="19">
        <v>23698.999999999996</v>
      </c>
      <c r="N17" s="40">
        <f t="shared" si="6"/>
        <v>0.17760308158095892</v>
      </c>
      <c r="O17" s="19">
        <v>19187.00000000001</v>
      </c>
      <c r="P17" s="40">
        <f t="shared" si="7"/>
        <v>0.14378962514426183</v>
      </c>
      <c r="Q17" s="19">
        <v>25565.000000000004</v>
      </c>
      <c r="R17" s="40">
        <f t="shared" si="8"/>
        <v>0.19158710412326327</v>
      </c>
      <c r="S17" s="19">
        <f t="shared" si="9"/>
        <v>64986.999999999985</v>
      </c>
      <c r="T17" s="40">
        <f t="shared" si="10"/>
        <v>0.48702018915151596</v>
      </c>
      <c r="U17" s="19">
        <v>133438</v>
      </c>
      <c r="V17" s="40">
        <f t="shared" si="11"/>
        <v>1</v>
      </c>
      <c r="W17" s="19">
        <v>23003.000000000004</v>
      </c>
      <c r="X17" s="40">
        <f t="shared" si="12"/>
        <v>0.17743204467619017</v>
      </c>
      <c r="Y17" s="19">
        <v>18710.00000000001</v>
      </c>
      <c r="Z17" s="40">
        <f t="shared" si="13"/>
        <v>0.14431828700132676</v>
      </c>
      <c r="AA17" s="19">
        <v>24447.00000000002</v>
      </c>
      <c r="AB17" s="40">
        <f t="shared" si="14"/>
        <v>0.18857023849927504</v>
      </c>
      <c r="AC17" s="19">
        <v>63484</v>
      </c>
      <c r="AD17" s="40">
        <f t="shared" si="15"/>
        <v>0.48967942982320806</v>
      </c>
      <c r="AE17" s="19">
        <v>129644.00000000003</v>
      </c>
      <c r="AF17" s="45">
        <f t="shared" si="16"/>
        <v>1</v>
      </c>
      <c r="AG17" s="19">
        <v>22444</v>
      </c>
      <c r="AH17" s="40">
        <f t="shared" si="17"/>
        <v>0.18071144462873798</v>
      </c>
      <c r="AI17" s="19">
        <v>17858.000000000004</v>
      </c>
      <c r="AJ17" s="40">
        <f t="shared" si="18"/>
        <v>0.14378653440474085</v>
      </c>
      <c r="AK17" s="19">
        <v>23419.99999999999</v>
      </c>
      <c r="AL17" s="33">
        <f t="shared" si="19"/>
        <v>0.18856986424902164</v>
      </c>
      <c r="AM17" s="19">
        <f t="shared" si="20"/>
        <v>60476.000000000015</v>
      </c>
      <c r="AN17" s="33">
        <f t="shared" si="21"/>
        <v>0.4869321567174996</v>
      </c>
      <c r="AO17" s="19">
        <v>124198</v>
      </c>
      <c r="AP17" s="40">
        <f t="shared" si="22"/>
        <v>1</v>
      </c>
      <c r="AQ17" s="19">
        <v>21078.999999999996</v>
      </c>
      <c r="AR17" s="69">
        <f t="shared" si="23"/>
        <v>0.1779389171211021</v>
      </c>
      <c r="AS17" s="19">
        <v>16845.999999999996</v>
      </c>
      <c r="AT17" s="69">
        <f t="shared" si="24"/>
        <v>0.1422059394573787</v>
      </c>
      <c r="AU17" s="19">
        <v>22169</v>
      </c>
      <c r="AV17" s="33">
        <f t="shared" si="25"/>
        <v>0.18714017997332477</v>
      </c>
      <c r="AW17" s="19">
        <f t="shared" si="26"/>
        <v>58368</v>
      </c>
      <c r="AX17" s="33">
        <f t="shared" si="27"/>
        <v>0.4927149634481944</v>
      </c>
      <c r="AY17" s="19">
        <v>118462</v>
      </c>
      <c r="AZ17" s="69">
        <f t="shared" si="28"/>
        <v>1</v>
      </c>
    </row>
    <row r="18" spans="2:52" ht="14.25">
      <c r="B18" s="20" t="s">
        <v>7</v>
      </c>
      <c r="C18" s="21">
        <v>31551</v>
      </c>
      <c r="D18" s="35">
        <f t="shared" si="0"/>
        <v>0.1755740058541363</v>
      </c>
      <c r="E18" s="21">
        <v>28334</v>
      </c>
      <c r="F18" s="35">
        <f t="shared" si="1"/>
        <v>0.1576721461085575</v>
      </c>
      <c r="G18" s="21">
        <v>32393.999999999996</v>
      </c>
      <c r="H18" s="35">
        <f t="shared" si="2"/>
        <v>0.18026510556365535</v>
      </c>
      <c r="I18" s="21">
        <f t="shared" si="3"/>
        <v>87423</v>
      </c>
      <c r="J18" s="35">
        <f t="shared" si="4"/>
        <v>0.4864887424736508</v>
      </c>
      <c r="K18" s="21">
        <v>179702</v>
      </c>
      <c r="L18" s="35">
        <f t="shared" si="5"/>
        <v>1</v>
      </c>
      <c r="M18" s="21">
        <f>SUM(M14:M17)</f>
        <v>32020.999999999993</v>
      </c>
      <c r="N18" s="35">
        <f t="shared" si="6"/>
        <v>0.17724945337798562</v>
      </c>
      <c r="O18" s="21">
        <f>SUM(O14:O17)</f>
        <v>28418.000000000007</v>
      </c>
      <c r="P18" s="35">
        <f t="shared" si="7"/>
        <v>0.15730536104730014</v>
      </c>
      <c r="Q18" s="21">
        <f>SUM(Q14:Q17)</f>
        <v>32417.000000000007</v>
      </c>
      <c r="R18" s="35">
        <f t="shared" si="8"/>
        <v>0.179441476848136</v>
      </c>
      <c r="S18" s="21">
        <f t="shared" si="9"/>
        <v>87799</v>
      </c>
      <c r="T18" s="35">
        <f t="shared" si="10"/>
        <v>0.4860037087265783</v>
      </c>
      <c r="U18" s="21">
        <f>SUM(U14:U17)</f>
        <v>180655</v>
      </c>
      <c r="V18" s="35">
        <f t="shared" si="11"/>
        <v>1</v>
      </c>
      <c r="W18" s="21">
        <v>31358</v>
      </c>
      <c r="X18" s="35">
        <f t="shared" si="12"/>
        <v>0.1771948759387237</v>
      </c>
      <c r="Y18" s="21">
        <v>27864.000000000007</v>
      </c>
      <c r="Z18" s="35">
        <f t="shared" si="13"/>
        <v>0.15745130503082463</v>
      </c>
      <c r="AA18" s="21">
        <v>31325.00000000002</v>
      </c>
      <c r="AB18" s="35">
        <f t="shared" si="14"/>
        <v>0.17700840260158565</v>
      </c>
      <c r="AC18" s="21">
        <v>86422</v>
      </c>
      <c r="AD18" s="35">
        <f t="shared" si="15"/>
        <v>0.488345416428866</v>
      </c>
      <c r="AE18" s="21">
        <v>176969.00000000003</v>
      </c>
      <c r="AF18" s="48">
        <f t="shared" si="16"/>
        <v>1</v>
      </c>
      <c r="AG18" s="21">
        <f>SUM(AG14:AG17)</f>
        <v>30630</v>
      </c>
      <c r="AH18" s="35">
        <f t="shared" si="17"/>
        <v>0.1796965750290401</v>
      </c>
      <c r="AI18" s="21">
        <f aca="true" t="shared" si="29" ref="AI18:AO18">SUM(AI14:AI17)</f>
        <v>26756</v>
      </c>
      <c r="AJ18" s="35">
        <f t="shared" si="18"/>
        <v>0.15696903563424736</v>
      </c>
      <c r="AK18" s="21">
        <f t="shared" si="29"/>
        <v>30144.99999999999</v>
      </c>
      <c r="AL18" s="42">
        <f t="shared" si="19"/>
        <v>0.1768512325906109</v>
      </c>
      <c r="AM18" s="21">
        <f t="shared" si="29"/>
        <v>82923</v>
      </c>
      <c r="AN18" s="42">
        <f t="shared" si="21"/>
        <v>0.4864831567461016</v>
      </c>
      <c r="AO18" s="21">
        <f t="shared" si="29"/>
        <v>170454</v>
      </c>
      <c r="AP18" s="35">
        <f t="shared" si="22"/>
        <v>1</v>
      </c>
      <c r="AQ18" s="21">
        <f>SUM(AQ14:AQ17)</f>
        <v>29250.999999999993</v>
      </c>
      <c r="AR18" s="72">
        <f t="shared" si="23"/>
        <v>0.17792037955050025</v>
      </c>
      <c r="AS18" s="21">
        <f>SUM(AS14:AS17)</f>
        <v>25521.999999999996</v>
      </c>
      <c r="AT18" s="72">
        <f t="shared" si="24"/>
        <v>0.155238587634196</v>
      </c>
      <c r="AU18" s="21">
        <f>SUM(AU14:AU17)</f>
        <v>28928</v>
      </c>
      <c r="AV18" s="42">
        <f t="shared" si="25"/>
        <v>0.17595571910829963</v>
      </c>
      <c r="AW18" s="21">
        <f>SUM(AW14:AW17)</f>
        <v>80704</v>
      </c>
      <c r="AX18" s="42">
        <f t="shared" si="27"/>
        <v>0.49088531370700406</v>
      </c>
      <c r="AY18" s="21">
        <f>SUM(AY14:AY17)</f>
        <v>164405</v>
      </c>
      <c r="AZ18" s="72">
        <f t="shared" si="28"/>
        <v>1</v>
      </c>
    </row>
    <row r="19" spans="2:52" ht="14.25">
      <c r="B19" s="16" t="s">
        <v>3</v>
      </c>
      <c r="C19" s="17">
        <v>2011.0000000000002</v>
      </c>
      <c r="D19" s="39">
        <f t="shared" si="0"/>
        <v>0.1310866305977446</v>
      </c>
      <c r="E19" s="17">
        <v>2835</v>
      </c>
      <c r="F19" s="39">
        <f t="shared" si="1"/>
        <v>0.1847989048953784</v>
      </c>
      <c r="G19" s="17">
        <v>1491.9999999999993</v>
      </c>
      <c r="H19" s="39">
        <f t="shared" si="2"/>
        <v>0.09725571996610385</v>
      </c>
      <c r="I19" s="17">
        <f t="shared" si="3"/>
        <v>9003</v>
      </c>
      <c r="J19" s="39">
        <f t="shared" si="4"/>
        <v>0.5868587445407731</v>
      </c>
      <c r="K19" s="17">
        <v>15341</v>
      </c>
      <c r="L19" s="39">
        <f t="shared" si="5"/>
        <v>1</v>
      </c>
      <c r="M19" s="17">
        <v>2041.0000000000002</v>
      </c>
      <c r="N19" s="39">
        <f t="shared" si="6"/>
        <v>0.13133848133848136</v>
      </c>
      <c r="O19" s="17">
        <v>2859.000000000001</v>
      </c>
      <c r="P19" s="39">
        <f t="shared" si="7"/>
        <v>0.18397683397683404</v>
      </c>
      <c r="Q19" s="17">
        <v>1507.9999999999995</v>
      </c>
      <c r="R19" s="39">
        <f t="shared" si="8"/>
        <v>0.09703989703989702</v>
      </c>
      <c r="S19" s="17">
        <f t="shared" si="9"/>
        <v>9132</v>
      </c>
      <c r="T19" s="39">
        <f t="shared" si="10"/>
        <v>0.5876447876447877</v>
      </c>
      <c r="U19" s="17">
        <v>15540</v>
      </c>
      <c r="V19" s="39">
        <f t="shared" si="11"/>
        <v>1</v>
      </c>
      <c r="W19" s="17">
        <v>2060.0000000000005</v>
      </c>
      <c r="X19" s="39">
        <f t="shared" si="12"/>
        <v>0.132475884244373</v>
      </c>
      <c r="Y19" s="17">
        <v>2880.0000000000005</v>
      </c>
      <c r="Z19" s="39">
        <f t="shared" si="13"/>
        <v>0.1852090032154341</v>
      </c>
      <c r="AA19" s="17">
        <v>1544</v>
      </c>
      <c r="AB19" s="39">
        <f t="shared" si="14"/>
        <v>0.0992926045016077</v>
      </c>
      <c r="AC19" s="17">
        <v>9066</v>
      </c>
      <c r="AD19" s="39">
        <f t="shared" si="15"/>
        <v>0.5830225080385851</v>
      </c>
      <c r="AE19" s="17">
        <v>15550.000000000002</v>
      </c>
      <c r="AF19" s="43">
        <f t="shared" si="16"/>
        <v>1</v>
      </c>
      <c r="AG19" s="17">
        <v>2114.999999999999</v>
      </c>
      <c r="AH19" s="62">
        <f t="shared" si="17"/>
        <v>0.13608287221721782</v>
      </c>
      <c r="AI19" s="17">
        <v>2887.9999999999995</v>
      </c>
      <c r="AJ19" s="25">
        <f t="shared" si="18"/>
        <v>0.18581907090464547</v>
      </c>
      <c r="AK19" s="17">
        <v>1523.9999999999995</v>
      </c>
      <c r="AL19" s="39">
        <f t="shared" si="19"/>
        <v>0.09805687813666193</v>
      </c>
      <c r="AM19" s="17">
        <f t="shared" si="20"/>
        <v>9015</v>
      </c>
      <c r="AN19" s="39">
        <f t="shared" si="21"/>
        <v>0.5800411787414748</v>
      </c>
      <c r="AO19" s="17">
        <v>15541.999999999998</v>
      </c>
      <c r="AP19" s="39">
        <f t="shared" si="22"/>
        <v>1</v>
      </c>
      <c r="AQ19" s="17">
        <v>2088.0000000000005</v>
      </c>
      <c r="AR19" s="73">
        <f t="shared" si="23"/>
        <v>0.1345447515948193</v>
      </c>
      <c r="AS19" s="17">
        <v>2830</v>
      </c>
      <c r="AT19" s="73">
        <f t="shared" si="24"/>
        <v>0.18235711063857207</v>
      </c>
      <c r="AU19" s="17">
        <v>1556.000000000001</v>
      </c>
      <c r="AV19" s="67">
        <f t="shared" si="25"/>
        <v>0.1002641922804305</v>
      </c>
      <c r="AW19" s="17">
        <f t="shared" si="26"/>
        <v>9045</v>
      </c>
      <c r="AX19" s="67">
        <f t="shared" si="27"/>
        <v>0.5828339454861783</v>
      </c>
      <c r="AY19" s="17">
        <v>15519</v>
      </c>
      <c r="AZ19" s="67">
        <f t="shared" si="28"/>
        <v>1</v>
      </c>
    </row>
    <row r="20" spans="2:52" ht="14.25">
      <c r="B20" s="2" t="s">
        <v>4</v>
      </c>
      <c r="C20" s="7">
        <v>3019.9999999999995</v>
      </c>
      <c r="D20" s="38">
        <f t="shared" si="0"/>
        <v>0.14737458520398203</v>
      </c>
      <c r="E20" s="7">
        <v>6264.999999999998</v>
      </c>
      <c r="F20" s="38">
        <f t="shared" si="1"/>
        <v>0.3057290650009759</v>
      </c>
      <c r="G20" s="7">
        <v>2462</v>
      </c>
      <c r="H20" s="38">
        <f t="shared" si="2"/>
        <v>0.12014444661331251</v>
      </c>
      <c r="I20" s="7">
        <f t="shared" si="3"/>
        <v>8745.000000000002</v>
      </c>
      <c r="J20" s="38">
        <f t="shared" si="4"/>
        <v>0.42675190318172956</v>
      </c>
      <c r="K20" s="7">
        <v>20492</v>
      </c>
      <c r="L20" s="38">
        <f t="shared" si="5"/>
        <v>1</v>
      </c>
      <c r="M20" s="7">
        <v>3051.9999999999995</v>
      </c>
      <c r="N20" s="38">
        <f t="shared" si="6"/>
        <v>0.14733996330983873</v>
      </c>
      <c r="O20" s="7">
        <v>6352.000000000003</v>
      </c>
      <c r="P20" s="38">
        <f t="shared" si="7"/>
        <v>0.30665250555180085</v>
      </c>
      <c r="Q20" s="7">
        <v>2501.9999999999995</v>
      </c>
      <c r="R20" s="38">
        <f t="shared" si="8"/>
        <v>0.1207878729361784</v>
      </c>
      <c r="S20" s="7">
        <f t="shared" si="9"/>
        <v>8807.999999999998</v>
      </c>
      <c r="T20" s="38">
        <f t="shared" si="10"/>
        <v>0.425219658202182</v>
      </c>
      <c r="U20" s="7">
        <v>20714</v>
      </c>
      <c r="V20" s="38">
        <f t="shared" si="11"/>
        <v>1</v>
      </c>
      <c r="W20" s="7">
        <v>3095.9999999999977</v>
      </c>
      <c r="X20" s="38">
        <f t="shared" si="12"/>
        <v>0.14878892733564003</v>
      </c>
      <c r="Y20" s="7">
        <v>6342</v>
      </c>
      <c r="Z20" s="38">
        <f t="shared" si="13"/>
        <v>0.30478662053056516</v>
      </c>
      <c r="AA20" s="7">
        <v>2468.9999999999995</v>
      </c>
      <c r="AB20" s="38">
        <f t="shared" si="14"/>
        <v>0.11865628604382927</v>
      </c>
      <c r="AC20" s="7">
        <v>8901.000000000002</v>
      </c>
      <c r="AD20" s="38">
        <f t="shared" si="15"/>
        <v>0.4277681660899655</v>
      </c>
      <c r="AE20" s="7">
        <v>20808</v>
      </c>
      <c r="AF20" s="44">
        <f t="shared" si="16"/>
        <v>1</v>
      </c>
      <c r="AG20" s="7">
        <v>3076.999999999999</v>
      </c>
      <c r="AH20" s="63">
        <f t="shared" si="17"/>
        <v>0.148532535238463</v>
      </c>
      <c r="AI20" s="7">
        <v>6197.999999999996</v>
      </c>
      <c r="AJ20" s="26">
        <f t="shared" si="18"/>
        <v>0.29918903263178204</v>
      </c>
      <c r="AK20" s="7">
        <v>2471</v>
      </c>
      <c r="AL20" s="38">
        <f t="shared" si="19"/>
        <v>0.11927978374203514</v>
      </c>
      <c r="AM20" s="7">
        <f t="shared" si="20"/>
        <v>8970.000000000004</v>
      </c>
      <c r="AN20" s="38">
        <f t="shared" si="21"/>
        <v>0.4329986483877198</v>
      </c>
      <c r="AO20" s="7">
        <v>20716</v>
      </c>
      <c r="AP20" s="38">
        <f t="shared" si="22"/>
        <v>1</v>
      </c>
      <c r="AQ20" s="7">
        <v>3013.9999999999995</v>
      </c>
      <c r="AR20" s="41">
        <f t="shared" si="23"/>
        <v>0.14990550084551874</v>
      </c>
      <c r="AS20" s="7">
        <v>5909</v>
      </c>
      <c r="AT20" s="41">
        <f t="shared" si="24"/>
        <v>0.2938923704366856</v>
      </c>
      <c r="AU20" s="7">
        <v>2422.9999999999995</v>
      </c>
      <c r="AV20" s="68">
        <f t="shared" si="25"/>
        <v>0.12051129016214063</v>
      </c>
      <c r="AW20" s="7">
        <f t="shared" si="26"/>
        <v>8760</v>
      </c>
      <c r="AX20" s="68">
        <f t="shared" si="27"/>
        <v>0.43569083855565505</v>
      </c>
      <c r="AY20" s="7">
        <v>20106</v>
      </c>
      <c r="AZ20" s="68">
        <f t="shared" si="28"/>
        <v>1</v>
      </c>
    </row>
    <row r="21" spans="2:52" ht="14.25">
      <c r="B21" s="18" t="s">
        <v>5</v>
      </c>
      <c r="C21" s="19">
        <v>8890.000000000005</v>
      </c>
      <c r="D21" s="40">
        <f t="shared" si="0"/>
        <v>0.1355182926829269</v>
      </c>
      <c r="E21" s="19">
        <v>21199.000000000007</v>
      </c>
      <c r="F21" s="40">
        <f t="shared" si="1"/>
        <v>0.32315548780487807</v>
      </c>
      <c r="G21" s="19">
        <v>9581.999999999998</v>
      </c>
      <c r="H21" s="40">
        <f t="shared" si="2"/>
        <v>0.14606707317073164</v>
      </c>
      <c r="I21" s="19">
        <f t="shared" si="3"/>
        <v>25929</v>
      </c>
      <c r="J21" s="40">
        <f t="shared" si="4"/>
        <v>0.3952591463414633</v>
      </c>
      <c r="K21" s="19">
        <v>65600.00000000001</v>
      </c>
      <c r="L21" s="40">
        <f t="shared" si="5"/>
        <v>0.9999999999999999</v>
      </c>
      <c r="M21" s="19">
        <v>9104.000000000002</v>
      </c>
      <c r="N21" s="40">
        <f t="shared" si="6"/>
        <v>0.137557983167883</v>
      </c>
      <c r="O21" s="19">
        <v>21286.999999999996</v>
      </c>
      <c r="P21" s="40">
        <f t="shared" si="7"/>
        <v>0.32163848722481597</v>
      </c>
      <c r="Q21" s="19">
        <v>9709.000000000004</v>
      </c>
      <c r="R21" s="40">
        <f t="shared" si="8"/>
        <v>0.14669930344650445</v>
      </c>
      <c r="S21" s="19">
        <f t="shared" si="9"/>
        <v>26083</v>
      </c>
      <c r="T21" s="40">
        <f t="shared" si="10"/>
        <v>0.3941042261607966</v>
      </c>
      <c r="U21" s="19">
        <v>66183</v>
      </c>
      <c r="V21" s="40">
        <f t="shared" si="11"/>
        <v>1</v>
      </c>
      <c r="W21" s="19">
        <v>9138</v>
      </c>
      <c r="X21" s="40">
        <f t="shared" si="12"/>
        <v>0.13881630916935042</v>
      </c>
      <c r="Y21" s="19">
        <v>21079</v>
      </c>
      <c r="Z21" s="40">
        <f t="shared" si="13"/>
        <v>0.32021328310141584</v>
      </c>
      <c r="AA21" s="19">
        <v>9652.000000000002</v>
      </c>
      <c r="AB21" s="40">
        <f t="shared" si="14"/>
        <v>0.1466245366713253</v>
      </c>
      <c r="AC21" s="19">
        <v>25959</v>
      </c>
      <c r="AD21" s="40">
        <f t="shared" si="15"/>
        <v>0.39434587105790847</v>
      </c>
      <c r="AE21" s="19">
        <v>65828</v>
      </c>
      <c r="AF21" s="45">
        <f t="shared" si="16"/>
        <v>1</v>
      </c>
      <c r="AG21" s="19">
        <v>8956.000000000002</v>
      </c>
      <c r="AH21" s="64">
        <f t="shared" si="17"/>
        <v>0.13959070434389567</v>
      </c>
      <c r="AI21" s="19">
        <v>20495.99999999999</v>
      </c>
      <c r="AJ21" s="27">
        <f t="shared" si="18"/>
        <v>0.31945635062890615</v>
      </c>
      <c r="AK21" s="19">
        <v>9294</v>
      </c>
      <c r="AL21" s="40">
        <f t="shared" si="19"/>
        <v>0.14485886625414987</v>
      </c>
      <c r="AM21" s="19">
        <f t="shared" si="20"/>
        <v>25413</v>
      </c>
      <c r="AN21" s="40">
        <f t="shared" si="21"/>
        <v>0.39609407877304825</v>
      </c>
      <c r="AO21" s="19">
        <v>64158.99999999999</v>
      </c>
      <c r="AP21" s="40">
        <f t="shared" si="22"/>
        <v>1</v>
      </c>
      <c r="AQ21" s="19">
        <v>8336</v>
      </c>
      <c r="AR21" s="33">
        <f t="shared" si="23"/>
        <v>0.14082270462032268</v>
      </c>
      <c r="AS21" s="19">
        <v>18653.99999999999</v>
      </c>
      <c r="AT21" s="33">
        <f t="shared" si="24"/>
        <v>0.3151279668890952</v>
      </c>
      <c r="AU21" s="19">
        <v>8597.000000000002</v>
      </c>
      <c r="AV21" s="69">
        <f t="shared" si="25"/>
        <v>0.14523186079905404</v>
      </c>
      <c r="AW21" s="19">
        <f t="shared" si="26"/>
        <v>23608</v>
      </c>
      <c r="AX21" s="69">
        <f t="shared" si="27"/>
        <v>0.39881746769152804</v>
      </c>
      <c r="AY21" s="19">
        <v>59194.99999999999</v>
      </c>
      <c r="AZ21" s="69">
        <f t="shared" si="28"/>
        <v>1</v>
      </c>
    </row>
    <row r="22" spans="2:52" ht="14.25">
      <c r="B22" s="2" t="s">
        <v>6</v>
      </c>
      <c r="C22" s="7">
        <v>22935.999999999996</v>
      </c>
      <c r="D22" s="38">
        <f t="shared" si="0"/>
        <v>0.11566080361465225</v>
      </c>
      <c r="E22" s="7">
        <v>63754.99999999998</v>
      </c>
      <c r="F22" s="38">
        <f t="shared" si="1"/>
        <v>0.3215013312893335</v>
      </c>
      <c r="G22" s="7">
        <v>31863.999999999993</v>
      </c>
      <c r="H22" s="38">
        <f t="shared" si="2"/>
        <v>0.1606825883492012</v>
      </c>
      <c r="I22" s="7">
        <f t="shared" si="3"/>
        <v>79749</v>
      </c>
      <c r="J22" s="38">
        <f t="shared" si="4"/>
        <v>0.402155276746813</v>
      </c>
      <c r="K22" s="7">
        <v>198303.99999999997</v>
      </c>
      <c r="L22" s="38">
        <f t="shared" si="5"/>
        <v>1</v>
      </c>
      <c r="M22" s="7">
        <v>23146.000000000004</v>
      </c>
      <c r="N22" s="38">
        <f t="shared" si="6"/>
        <v>0.11641393184961651</v>
      </c>
      <c r="O22" s="7">
        <v>64006.99999999999</v>
      </c>
      <c r="P22" s="38">
        <f t="shared" si="7"/>
        <v>0.3219263171130391</v>
      </c>
      <c r="Q22" s="7">
        <v>31732.999999999996</v>
      </c>
      <c r="R22" s="38">
        <f t="shared" si="8"/>
        <v>0.15960266566075693</v>
      </c>
      <c r="S22" s="7">
        <f t="shared" si="9"/>
        <v>79939.00000000001</v>
      </c>
      <c r="T22" s="38">
        <f t="shared" si="10"/>
        <v>0.4020570853765875</v>
      </c>
      <c r="U22" s="7">
        <v>198825</v>
      </c>
      <c r="V22" s="38">
        <f t="shared" si="11"/>
        <v>1</v>
      </c>
      <c r="W22" s="7">
        <v>22912.000000000007</v>
      </c>
      <c r="X22" s="38">
        <f t="shared" si="12"/>
        <v>0.11732475792039408</v>
      </c>
      <c r="Y22" s="7">
        <v>63642.00000000005</v>
      </c>
      <c r="Z22" s="38">
        <f t="shared" si="13"/>
        <v>0.3258895881446283</v>
      </c>
      <c r="AA22" s="7">
        <v>30791.000000000004</v>
      </c>
      <c r="AB22" s="38">
        <f t="shared" si="14"/>
        <v>0.157670505461193</v>
      </c>
      <c r="AC22" s="7">
        <v>77942</v>
      </c>
      <c r="AD22" s="38">
        <f t="shared" si="15"/>
        <v>0.3991151484737846</v>
      </c>
      <c r="AE22" s="7">
        <v>195287.00000000006</v>
      </c>
      <c r="AF22" s="44">
        <f t="shared" si="16"/>
        <v>1</v>
      </c>
      <c r="AG22" s="7">
        <v>22283.999999999996</v>
      </c>
      <c r="AH22" s="63">
        <f t="shared" si="17"/>
        <v>0.11745111474200176</v>
      </c>
      <c r="AI22" s="7">
        <v>62751.00000000003</v>
      </c>
      <c r="AJ22" s="26">
        <f t="shared" si="18"/>
        <v>0.3307384177515418</v>
      </c>
      <c r="AK22" s="7">
        <v>29691.000000000004</v>
      </c>
      <c r="AL22" s="38">
        <f t="shared" si="19"/>
        <v>0.15649080271965424</v>
      </c>
      <c r="AM22" s="7">
        <f t="shared" si="20"/>
        <v>75004</v>
      </c>
      <c r="AN22" s="38">
        <f t="shared" si="21"/>
        <v>0.39531966478680225</v>
      </c>
      <c r="AO22" s="7">
        <v>189730.00000000003</v>
      </c>
      <c r="AP22" s="38">
        <f t="shared" si="22"/>
        <v>1</v>
      </c>
      <c r="AQ22" s="7">
        <v>20389.000000000004</v>
      </c>
      <c r="AR22" s="41">
        <f t="shared" si="23"/>
        <v>0.11543731316242416</v>
      </c>
      <c r="AS22" s="7">
        <v>59532.000000000015</v>
      </c>
      <c r="AT22" s="41">
        <f t="shared" si="24"/>
        <v>0.3370549868647523</v>
      </c>
      <c r="AU22" s="7">
        <v>27562.99999999998</v>
      </c>
      <c r="AV22" s="68">
        <f t="shared" si="25"/>
        <v>0.15605466980704763</v>
      </c>
      <c r="AW22" s="7">
        <f t="shared" si="26"/>
        <v>69140</v>
      </c>
      <c r="AX22" s="68">
        <f t="shared" si="27"/>
        <v>0.3914530301657759</v>
      </c>
      <c r="AY22" s="7">
        <v>176624</v>
      </c>
      <c r="AZ22" s="68">
        <f t="shared" si="28"/>
        <v>1</v>
      </c>
    </row>
    <row r="23" spans="2:52" ht="14.25">
      <c r="B23" s="22" t="s">
        <v>8</v>
      </c>
      <c r="C23" s="23">
        <v>36857</v>
      </c>
      <c r="D23" s="37">
        <f t="shared" si="0"/>
        <v>0.12296446551476795</v>
      </c>
      <c r="E23" s="23">
        <v>94053.99999999999</v>
      </c>
      <c r="F23" s="37">
        <f t="shared" si="1"/>
        <v>0.31378842118257</v>
      </c>
      <c r="G23" s="23">
        <v>45399.999999999985</v>
      </c>
      <c r="H23" s="37">
        <f t="shared" si="2"/>
        <v>0.15146611863066617</v>
      </c>
      <c r="I23" s="23">
        <f t="shared" si="3"/>
        <v>123426.00000000003</v>
      </c>
      <c r="J23" s="37">
        <f t="shared" si="4"/>
        <v>0.41178099467199586</v>
      </c>
      <c r="K23" s="23">
        <v>299737</v>
      </c>
      <c r="L23" s="37">
        <f t="shared" si="5"/>
        <v>1</v>
      </c>
      <c r="M23" s="23">
        <f>SUM(M19:M22)</f>
        <v>37343.00000000001</v>
      </c>
      <c r="N23" s="37">
        <f t="shared" si="6"/>
        <v>0.12395522833945206</v>
      </c>
      <c r="O23" s="23">
        <f>SUM(O19:O22)</f>
        <v>94505</v>
      </c>
      <c r="P23" s="37">
        <f t="shared" si="7"/>
        <v>0.31369704775245466</v>
      </c>
      <c r="Q23" s="23">
        <f>SUM(Q19:Q22)</f>
        <v>45452</v>
      </c>
      <c r="R23" s="37">
        <f t="shared" si="8"/>
        <v>0.1508719984598124</v>
      </c>
      <c r="S23" s="23">
        <f t="shared" si="9"/>
        <v>123962</v>
      </c>
      <c r="T23" s="37">
        <f t="shared" si="10"/>
        <v>0.41147572544828087</v>
      </c>
      <c r="U23" s="23">
        <f>SUM(U19:U22)</f>
        <v>301262</v>
      </c>
      <c r="V23" s="37">
        <f t="shared" si="11"/>
        <v>1</v>
      </c>
      <c r="W23" s="23">
        <v>37206.00000000001</v>
      </c>
      <c r="X23" s="37">
        <f t="shared" si="12"/>
        <v>0.12507353608562793</v>
      </c>
      <c r="Y23" s="23">
        <v>93943.00000000006</v>
      </c>
      <c r="Z23" s="37">
        <f t="shared" si="13"/>
        <v>0.31580345106950897</v>
      </c>
      <c r="AA23" s="23">
        <v>44456.00000000001</v>
      </c>
      <c r="AB23" s="37">
        <f t="shared" si="14"/>
        <v>0.14944549589374498</v>
      </c>
      <c r="AC23" s="23">
        <v>121868</v>
      </c>
      <c r="AD23" s="37">
        <f t="shared" si="15"/>
        <v>0.40967751695111815</v>
      </c>
      <c r="AE23" s="23">
        <v>297473.00000000006</v>
      </c>
      <c r="AF23" s="46">
        <f t="shared" si="16"/>
        <v>1</v>
      </c>
      <c r="AG23" s="23">
        <f>SUM(AG19:AG22)</f>
        <v>36432</v>
      </c>
      <c r="AH23" s="65">
        <f t="shared" si="17"/>
        <v>0.12556393827956175</v>
      </c>
      <c r="AI23" s="23">
        <f aca="true" t="shared" si="30" ref="AI23:AO23">SUM(AI19:AI22)</f>
        <v>92333.00000000001</v>
      </c>
      <c r="AJ23" s="28">
        <f t="shared" si="18"/>
        <v>0.31822834632100283</v>
      </c>
      <c r="AK23" s="23">
        <f t="shared" si="30"/>
        <v>42980</v>
      </c>
      <c r="AL23" s="37">
        <f t="shared" si="19"/>
        <v>0.14813180904851678</v>
      </c>
      <c r="AM23" s="23">
        <f t="shared" si="30"/>
        <v>118402</v>
      </c>
      <c r="AN23" s="37">
        <f t="shared" si="21"/>
        <v>0.40807590635091867</v>
      </c>
      <c r="AO23" s="23">
        <f t="shared" si="30"/>
        <v>290147</v>
      </c>
      <c r="AP23" s="37">
        <f t="shared" si="22"/>
        <v>1</v>
      </c>
      <c r="AQ23" s="23">
        <f>SUM(AQ19:AQ22)</f>
        <v>33827</v>
      </c>
      <c r="AR23" s="74">
        <f t="shared" si="23"/>
        <v>0.12461870588408659</v>
      </c>
      <c r="AS23" s="23">
        <f>SUM(AS19:AS22)</f>
        <v>86925</v>
      </c>
      <c r="AT23" s="74">
        <f t="shared" si="24"/>
        <v>0.3202317973504664</v>
      </c>
      <c r="AU23" s="23">
        <f>SUM(AU19:AU22)</f>
        <v>40138.999999999985</v>
      </c>
      <c r="AV23" s="70">
        <f t="shared" si="25"/>
        <v>0.1478721209531247</v>
      </c>
      <c r="AW23" s="23">
        <f>SUM(AW19:AW22)</f>
        <v>110553</v>
      </c>
      <c r="AX23" s="70">
        <f t="shared" si="27"/>
        <v>0.40727737581232226</v>
      </c>
      <c r="AY23" s="23">
        <f>SUM(AY19:AY22)</f>
        <v>271444</v>
      </c>
      <c r="AZ23" s="70">
        <f t="shared" si="28"/>
        <v>1</v>
      </c>
    </row>
    <row r="24" spans="2:52" ht="14.25">
      <c r="B24" s="2" t="s">
        <v>3</v>
      </c>
      <c r="C24" s="9">
        <v>3560</v>
      </c>
      <c r="D24" s="38">
        <f t="shared" si="0"/>
        <v>0.13804335181666602</v>
      </c>
      <c r="E24" s="9">
        <v>4450</v>
      </c>
      <c r="F24" s="38">
        <f t="shared" si="1"/>
        <v>0.17255418977083253</v>
      </c>
      <c r="G24" s="9">
        <v>2684.999999999999</v>
      </c>
      <c r="H24" s="38">
        <f t="shared" si="2"/>
        <v>0.10411415719880565</v>
      </c>
      <c r="I24" s="9">
        <f t="shared" si="3"/>
        <v>15094</v>
      </c>
      <c r="J24" s="38">
        <f t="shared" si="4"/>
        <v>0.5852883012136958</v>
      </c>
      <c r="K24" s="9">
        <v>25789</v>
      </c>
      <c r="L24" s="38">
        <f t="shared" si="5"/>
        <v>1</v>
      </c>
      <c r="M24" s="9">
        <f>SUM(M9,M14,M19)</f>
        <v>3619.000000000001</v>
      </c>
      <c r="N24" s="38">
        <f t="shared" si="6"/>
        <v>0.13833040287439802</v>
      </c>
      <c r="O24" s="9">
        <f>SUM(O9,O14,O19)</f>
        <v>4498.000000000001</v>
      </c>
      <c r="P24" s="38">
        <f t="shared" si="7"/>
        <v>0.1719287516244936</v>
      </c>
      <c r="Q24" s="9">
        <f>SUM(Q9,Q14,Q19)</f>
        <v>2727.999999999999</v>
      </c>
      <c r="R24" s="38">
        <f t="shared" si="8"/>
        <v>0.10427337359529085</v>
      </c>
      <c r="S24" s="9">
        <f t="shared" si="9"/>
        <v>15317</v>
      </c>
      <c r="T24" s="38">
        <f t="shared" si="10"/>
        <v>0.5854674719058176</v>
      </c>
      <c r="U24" s="9">
        <f>SUM(U9,U14,U19)</f>
        <v>26162</v>
      </c>
      <c r="V24" s="38">
        <f t="shared" si="11"/>
        <v>1</v>
      </c>
      <c r="W24" s="9">
        <v>3605.000000000001</v>
      </c>
      <c r="X24" s="38">
        <f t="shared" si="12"/>
        <v>0.1385632471076604</v>
      </c>
      <c r="Y24" s="9">
        <v>4476</v>
      </c>
      <c r="Z24" s="38">
        <f t="shared" si="13"/>
        <v>0.172041357573894</v>
      </c>
      <c r="AA24" s="9">
        <v>2756.999999999999</v>
      </c>
      <c r="AB24" s="38">
        <f t="shared" si="14"/>
        <v>0.10596917400161429</v>
      </c>
      <c r="AC24" s="9">
        <v>15179</v>
      </c>
      <c r="AD24" s="38">
        <f t="shared" si="15"/>
        <v>0.5834262213168313</v>
      </c>
      <c r="AE24" s="9">
        <v>26017</v>
      </c>
      <c r="AF24" s="44">
        <f t="shared" si="16"/>
        <v>1</v>
      </c>
      <c r="AG24" s="9">
        <v>3624.999999999999</v>
      </c>
      <c r="AH24" s="63">
        <f t="shared" si="17"/>
        <v>0.1416624330767126</v>
      </c>
      <c r="AI24" s="9">
        <v>4397.999999999999</v>
      </c>
      <c r="AJ24" s="26">
        <f t="shared" si="18"/>
        <v>0.17187072570245024</v>
      </c>
      <c r="AK24" s="9">
        <v>2708</v>
      </c>
      <c r="AL24" s="38">
        <f t="shared" si="19"/>
        <v>0.10582672241978976</v>
      </c>
      <c r="AM24" s="9">
        <f t="shared" si="20"/>
        <v>14858</v>
      </c>
      <c r="AN24" s="38">
        <f t="shared" si="21"/>
        <v>0.5806401188010474</v>
      </c>
      <c r="AO24" s="9">
        <v>25589</v>
      </c>
      <c r="AP24" s="38">
        <f t="shared" si="22"/>
        <v>1</v>
      </c>
      <c r="AQ24" s="9">
        <v>3658.000000000001</v>
      </c>
      <c r="AR24" s="41">
        <f t="shared" si="23"/>
        <v>0.1420748048316309</v>
      </c>
      <c r="AS24" s="9">
        <v>4321</v>
      </c>
      <c r="AT24" s="41">
        <f t="shared" si="24"/>
        <v>0.16782537771390843</v>
      </c>
      <c r="AU24" s="9">
        <v>2818.0000000000005</v>
      </c>
      <c r="AV24" s="68">
        <f t="shared" si="25"/>
        <v>0.10944964461879056</v>
      </c>
      <c r="AW24" s="9">
        <f t="shared" si="26"/>
        <v>14950</v>
      </c>
      <c r="AX24" s="68">
        <f t="shared" si="27"/>
        <v>0.5806501728356702</v>
      </c>
      <c r="AY24" s="9">
        <v>25747</v>
      </c>
      <c r="AZ24" s="68">
        <f t="shared" si="28"/>
        <v>1</v>
      </c>
    </row>
    <row r="25" spans="2:52" ht="14.25">
      <c r="B25" s="18" t="s">
        <v>4</v>
      </c>
      <c r="C25" s="19">
        <v>6460.000000000002</v>
      </c>
      <c r="D25" s="40">
        <f t="shared" si="0"/>
        <v>0.18432390789511233</v>
      </c>
      <c r="E25" s="19">
        <v>9419.999999999998</v>
      </c>
      <c r="F25" s="40">
        <f t="shared" si="1"/>
        <v>0.2687819214198076</v>
      </c>
      <c r="G25" s="19">
        <v>4326.000000000002</v>
      </c>
      <c r="H25" s="40">
        <f t="shared" si="2"/>
        <v>0.1234342454418353</v>
      </c>
      <c r="I25" s="19">
        <f t="shared" si="3"/>
        <v>14841</v>
      </c>
      <c r="J25" s="40">
        <f t="shared" si="4"/>
        <v>0.4234599252432448</v>
      </c>
      <c r="K25" s="19">
        <v>35047</v>
      </c>
      <c r="L25" s="40">
        <f t="shared" si="5"/>
        <v>1</v>
      </c>
      <c r="M25" s="19">
        <f aca="true" t="shared" si="31" ref="M25:O27">SUM(M10,M15,M20)</f>
        <v>6412</v>
      </c>
      <c r="N25" s="40">
        <f t="shared" si="6"/>
        <v>0.1831267493002799</v>
      </c>
      <c r="O25" s="19">
        <f t="shared" si="31"/>
        <v>9360.000000000002</v>
      </c>
      <c r="P25" s="40">
        <f t="shared" si="7"/>
        <v>0.2673216427714629</v>
      </c>
      <c r="Q25" s="19">
        <f>SUM(Q10,Q15,Q20)</f>
        <v>4340</v>
      </c>
      <c r="R25" s="40">
        <f t="shared" si="8"/>
        <v>0.12395041983206717</v>
      </c>
      <c r="S25" s="19">
        <f t="shared" si="9"/>
        <v>14902</v>
      </c>
      <c r="T25" s="40">
        <f t="shared" si="10"/>
        <v>0.4256011880961901</v>
      </c>
      <c r="U25" s="19">
        <f>SUM(U10,U15,U20)</f>
        <v>35014</v>
      </c>
      <c r="V25" s="40">
        <f t="shared" si="11"/>
        <v>1</v>
      </c>
      <c r="W25" s="19">
        <v>6426.999999999998</v>
      </c>
      <c r="X25" s="40">
        <f t="shared" si="12"/>
        <v>0.18373356203544877</v>
      </c>
      <c r="Y25" s="19">
        <v>9275</v>
      </c>
      <c r="Z25" s="40">
        <f t="shared" si="13"/>
        <v>0.26515151515151514</v>
      </c>
      <c r="AA25" s="19">
        <v>4286</v>
      </c>
      <c r="AB25" s="40">
        <f t="shared" si="14"/>
        <v>0.12252715837621499</v>
      </c>
      <c r="AC25" s="19">
        <v>14992</v>
      </c>
      <c r="AD25" s="40">
        <f t="shared" si="15"/>
        <v>0.42858776443682106</v>
      </c>
      <c r="AE25" s="19">
        <v>34980</v>
      </c>
      <c r="AF25" s="45">
        <f t="shared" si="16"/>
        <v>1</v>
      </c>
      <c r="AG25" s="19">
        <v>6301.999999999998</v>
      </c>
      <c r="AH25" s="64">
        <f t="shared" si="17"/>
        <v>0.18225461275955804</v>
      </c>
      <c r="AI25" s="19">
        <v>8967.999999999995</v>
      </c>
      <c r="AJ25" s="27">
        <f t="shared" si="18"/>
        <v>0.25935565966799684</v>
      </c>
      <c r="AK25" s="19">
        <v>4283</v>
      </c>
      <c r="AL25" s="40">
        <f t="shared" si="19"/>
        <v>0.1238648851871132</v>
      </c>
      <c r="AM25" s="19">
        <f t="shared" si="20"/>
        <v>15025.000000000007</v>
      </c>
      <c r="AN25" s="40">
        <f t="shared" si="21"/>
        <v>0.4345248423853319</v>
      </c>
      <c r="AO25" s="19">
        <v>34578</v>
      </c>
      <c r="AP25" s="40">
        <f t="shared" si="22"/>
        <v>1</v>
      </c>
      <c r="AQ25" s="19">
        <v>6300.999999999998</v>
      </c>
      <c r="AR25" s="33">
        <f t="shared" si="23"/>
        <v>0.18465009963661932</v>
      </c>
      <c r="AS25" s="19">
        <v>8622</v>
      </c>
      <c r="AT25" s="33">
        <f t="shared" si="24"/>
        <v>0.2526667448130348</v>
      </c>
      <c r="AU25" s="19">
        <v>4334.999999999999</v>
      </c>
      <c r="AV25" s="69">
        <f t="shared" si="25"/>
        <v>0.12703668971984525</v>
      </c>
      <c r="AW25" s="19">
        <f t="shared" si="26"/>
        <v>14866</v>
      </c>
      <c r="AX25" s="69">
        <f t="shared" si="27"/>
        <v>0.43564646583050054</v>
      </c>
      <c r="AY25" s="19">
        <v>34124</v>
      </c>
      <c r="AZ25" s="69">
        <f t="shared" si="28"/>
        <v>1</v>
      </c>
    </row>
    <row r="26" spans="2:52" ht="14.25">
      <c r="B26" s="2" t="s">
        <v>5</v>
      </c>
      <c r="C26" s="7">
        <v>22059.000000000007</v>
      </c>
      <c r="D26" s="38">
        <f t="shared" si="0"/>
        <v>0.1826333176026428</v>
      </c>
      <c r="E26" s="7">
        <v>32360.00000000001</v>
      </c>
      <c r="F26" s="38">
        <f t="shared" si="1"/>
        <v>0.2679184984641879</v>
      </c>
      <c r="G26" s="7">
        <v>17077</v>
      </c>
      <c r="H26" s="38">
        <f t="shared" si="2"/>
        <v>0.14138579104675325</v>
      </c>
      <c r="I26" s="7">
        <f t="shared" si="3"/>
        <v>49286.999999999985</v>
      </c>
      <c r="J26" s="38">
        <f t="shared" si="4"/>
        <v>0.408062392886416</v>
      </c>
      <c r="K26" s="7">
        <v>120783.00000000001</v>
      </c>
      <c r="L26" s="38">
        <f t="shared" si="5"/>
        <v>1</v>
      </c>
      <c r="M26" s="7">
        <f t="shared" si="31"/>
        <v>22297</v>
      </c>
      <c r="N26" s="38">
        <f t="shared" si="6"/>
        <v>0.18302933788642445</v>
      </c>
      <c r="O26" s="7">
        <f t="shared" si="31"/>
        <v>32582.999999999993</v>
      </c>
      <c r="P26" s="38">
        <f t="shared" si="7"/>
        <v>0.26746400485954913</v>
      </c>
      <c r="Q26" s="7">
        <f>SUM(Q11,Q16,Q21)</f>
        <v>17338.000000000007</v>
      </c>
      <c r="R26" s="38">
        <f t="shared" si="8"/>
        <v>0.1423224048201475</v>
      </c>
      <c r="S26" s="7">
        <f t="shared" si="9"/>
        <v>49604</v>
      </c>
      <c r="T26" s="38">
        <f t="shared" si="10"/>
        <v>0.40718425243387896</v>
      </c>
      <c r="U26" s="7">
        <f>SUM(U11,U16,U21)</f>
        <v>121822</v>
      </c>
      <c r="V26" s="38">
        <f t="shared" si="11"/>
        <v>1</v>
      </c>
      <c r="W26" s="7">
        <v>21985.999999999996</v>
      </c>
      <c r="X26" s="38">
        <f t="shared" si="12"/>
        <v>0.18213599310756176</v>
      </c>
      <c r="Y26" s="7">
        <v>32107</v>
      </c>
      <c r="Z26" s="38">
        <f t="shared" si="13"/>
        <v>0.26598018424017494</v>
      </c>
      <c r="AA26" s="7">
        <v>17208</v>
      </c>
      <c r="AB26" s="38">
        <f t="shared" si="14"/>
        <v>0.14255417854065877</v>
      </c>
      <c r="AC26" s="7">
        <v>49411</v>
      </c>
      <c r="AD26" s="38">
        <f t="shared" si="15"/>
        <v>0.4093296441116045</v>
      </c>
      <c r="AE26" s="7">
        <v>120712</v>
      </c>
      <c r="AF26" s="44">
        <f t="shared" si="16"/>
        <v>1</v>
      </c>
      <c r="AG26" s="7">
        <v>21381</v>
      </c>
      <c r="AH26" s="63">
        <f t="shared" si="17"/>
        <v>0.18195666604258506</v>
      </c>
      <c r="AI26" s="7">
        <v>31138.99999999999</v>
      </c>
      <c r="AJ26" s="26">
        <f t="shared" si="18"/>
        <v>0.2649992340816638</v>
      </c>
      <c r="AK26" s="7">
        <v>16661</v>
      </c>
      <c r="AL26" s="38">
        <f t="shared" si="19"/>
        <v>0.14178850441679575</v>
      </c>
      <c r="AM26" s="7">
        <f t="shared" si="20"/>
        <v>48325.000000000015</v>
      </c>
      <c r="AN26" s="38">
        <f t="shared" si="21"/>
        <v>0.4112555954589554</v>
      </c>
      <c r="AO26" s="7">
        <v>117506</v>
      </c>
      <c r="AP26" s="38">
        <f t="shared" si="22"/>
        <v>1</v>
      </c>
      <c r="AQ26" s="7">
        <v>20597</v>
      </c>
      <c r="AR26" s="41">
        <f t="shared" si="23"/>
        <v>0.18429011130596615</v>
      </c>
      <c r="AS26" s="7">
        <v>28966.99999999999</v>
      </c>
      <c r="AT26" s="41">
        <f t="shared" si="24"/>
        <v>0.2591800579793135</v>
      </c>
      <c r="AU26" s="7">
        <v>15990</v>
      </c>
      <c r="AV26" s="68">
        <f t="shared" si="25"/>
        <v>0.1430693246483662</v>
      </c>
      <c r="AW26" s="7">
        <f t="shared" si="26"/>
        <v>46210.000000000015</v>
      </c>
      <c r="AX26" s="68">
        <f t="shared" si="27"/>
        <v>0.41346050606635426</v>
      </c>
      <c r="AY26" s="7">
        <v>111764</v>
      </c>
      <c r="AZ26" s="68">
        <f t="shared" si="28"/>
        <v>1</v>
      </c>
    </row>
    <row r="27" spans="2:52" ht="14.25">
      <c r="B27" s="18" t="s">
        <v>6</v>
      </c>
      <c r="C27" s="19">
        <v>54544.999999999985</v>
      </c>
      <c r="D27" s="40">
        <f t="shared" si="0"/>
        <v>0.1504088019964428</v>
      </c>
      <c r="E27" s="19">
        <v>88144.99999999999</v>
      </c>
      <c r="F27" s="40">
        <f t="shared" si="1"/>
        <v>0.2430613961312027</v>
      </c>
      <c r="G27" s="19">
        <v>61782.999999999985</v>
      </c>
      <c r="H27" s="40">
        <f t="shared" si="2"/>
        <v>0.17036771498297232</v>
      </c>
      <c r="I27" s="19">
        <f t="shared" si="3"/>
        <v>158172</v>
      </c>
      <c r="J27" s="40">
        <f t="shared" si="4"/>
        <v>0.43616208688938224</v>
      </c>
      <c r="K27" s="19">
        <v>362644.99999999994</v>
      </c>
      <c r="L27" s="40">
        <f t="shared" si="5"/>
        <v>1</v>
      </c>
      <c r="M27" s="19">
        <f t="shared" si="31"/>
        <v>54907</v>
      </c>
      <c r="N27" s="40">
        <f t="shared" si="6"/>
        <v>0.15128270830405877</v>
      </c>
      <c r="O27" s="19">
        <f t="shared" si="31"/>
        <v>88228</v>
      </c>
      <c r="P27" s="40">
        <f t="shared" si="7"/>
        <v>0.2430905128353488</v>
      </c>
      <c r="Q27" s="19">
        <f>SUM(Q12,Q17,Q22)</f>
        <v>61485</v>
      </c>
      <c r="R27" s="40">
        <f t="shared" si="8"/>
        <v>0.16940676635174118</v>
      </c>
      <c r="S27" s="19">
        <f t="shared" si="9"/>
        <v>158323</v>
      </c>
      <c r="T27" s="40">
        <f t="shared" si="10"/>
        <v>0.43622001250885123</v>
      </c>
      <c r="U27" s="19">
        <f>SUM(U12,U17,U22)</f>
        <v>362943</v>
      </c>
      <c r="V27" s="40">
        <f t="shared" si="11"/>
        <v>0.9999999999999999</v>
      </c>
      <c r="W27" s="19">
        <v>53637.00000000001</v>
      </c>
      <c r="X27" s="40">
        <f t="shared" si="12"/>
        <v>0.15141386795994813</v>
      </c>
      <c r="Y27" s="19">
        <v>87217.00000000006</v>
      </c>
      <c r="Z27" s="40">
        <f t="shared" si="13"/>
        <v>0.24620808997264582</v>
      </c>
      <c r="AA27" s="19">
        <v>59159.00000000002</v>
      </c>
      <c r="AB27" s="40">
        <f t="shared" si="14"/>
        <v>0.16700212567150613</v>
      </c>
      <c r="AC27" s="19">
        <v>154228.00000000003</v>
      </c>
      <c r="AD27" s="40">
        <f t="shared" si="15"/>
        <v>0.4353759163958999</v>
      </c>
      <c r="AE27" s="19">
        <v>354241.0000000001</v>
      </c>
      <c r="AF27" s="45">
        <f t="shared" si="16"/>
        <v>1</v>
      </c>
      <c r="AG27" s="19">
        <v>52253.999999999985</v>
      </c>
      <c r="AH27" s="64">
        <f t="shared" si="17"/>
        <v>0.15259092701017676</v>
      </c>
      <c r="AI27" s="19">
        <v>85349.00000000003</v>
      </c>
      <c r="AJ27" s="27">
        <f t="shared" si="18"/>
        <v>0.24923418359152574</v>
      </c>
      <c r="AK27" s="19">
        <v>56862.99999999999</v>
      </c>
      <c r="AL27" s="40">
        <f t="shared" si="19"/>
        <v>0.16605002263137145</v>
      </c>
      <c r="AM27" s="19">
        <f t="shared" si="20"/>
        <v>147978.99999999997</v>
      </c>
      <c r="AN27" s="40">
        <f t="shared" si="21"/>
        <v>0.43212486676692596</v>
      </c>
      <c r="AO27" s="19">
        <v>342445</v>
      </c>
      <c r="AP27" s="40">
        <f t="shared" si="22"/>
        <v>0.9999999999999999</v>
      </c>
      <c r="AQ27" s="19">
        <v>48860</v>
      </c>
      <c r="AR27" s="33">
        <f t="shared" si="23"/>
        <v>0.15118135574340633</v>
      </c>
      <c r="AS27" s="19">
        <v>81102.00000000001</v>
      </c>
      <c r="AT27" s="33">
        <f t="shared" si="24"/>
        <v>0.2509437231580381</v>
      </c>
      <c r="AU27" s="19">
        <v>53464.999999999985</v>
      </c>
      <c r="AV27" s="69">
        <f t="shared" si="25"/>
        <v>0.16543002834263643</v>
      </c>
      <c r="AW27" s="19">
        <f t="shared" si="26"/>
        <v>139761</v>
      </c>
      <c r="AX27" s="69">
        <f t="shared" si="27"/>
        <v>0.43244489275591913</v>
      </c>
      <c r="AY27" s="19">
        <v>323188</v>
      </c>
      <c r="AZ27" s="69">
        <f t="shared" si="28"/>
        <v>1</v>
      </c>
    </row>
    <row r="28" spans="2:52" ht="14.25">
      <c r="B28" s="20" t="s">
        <v>1</v>
      </c>
      <c r="C28" s="21">
        <v>86624</v>
      </c>
      <c r="D28" s="35">
        <f t="shared" si="0"/>
        <v>0.15915805564946423</v>
      </c>
      <c r="E28" s="21">
        <v>134375</v>
      </c>
      <c r="F28" s="35">
        <f t="shared" si="1"/>
        <v>0.2468930519012832</v>
      </c>
      <c r="G28" s="21">
        <v>85870.99999999999</v>
      </c>
      <c r="H28" s="35">
        <f t="shared" si="2"/>
        <v>0.157774535886996</v>
      </c>
      <c r="I28" s="21">
        <f t="shared" si="3"/>
        <v>237394</v>
      </c>
      <c r="J28" s="35">
        <f t="shared" si="4"/>
        <v>0.43617435656225656</v>
      </c>
      <c r="K28" s="21">
        <v>544264</v>
      </c>
      <c r="L28" s="35">
        <f t="shared" si="5"/>
        <v>1</v>
      </c>
      <c r="M28" s="21">
        <f>SUM(M24:M27)</f>
        <v>87235</v>
      </c>
      <c r="N28" s="35">
        <f t="shared" si="6"/>
        <v>0.15978832877545376</v>
      </c>
      <c r="O28" s="21">
        <f>SUM(O24:O27)</f>
        <v>134669</v>
      </c>
      <c r="P28" s="35">
        <f t="shared" si="7"/>
        <v>0.24667317530648916</v>
      </c>
      <c r="Q28" s="21">
        <f>SUM(Q24:Q27)</f>
        <v>85891</v>
      </c>
      <c r="R28" s="35">
        <f t="shared" si="8"/>
        <v>0.1573265242947498</v>
      </c>
      <c r="S28" s="21">
        <f t="shared" si="9"/>
        <v>238146</v>
      </c>
      <c r="T28" s="35">
        <f t="shared" si="10"/>
        <v>0.43621197162330727</v>
      </c>
      <c r="U28" s="21">
        <f>SUM(U24:U27)</f>
        <v>545941</v>
      </c>
      <c r="V28" s="35">
        <f t="shared" si="11"/>
        <v>1</v>
      </c>
      <c r="W28" s="21">
        <v>85655</v>
      </c>
      <c r="X28" s="35">
        <f t="shared" si="12"/>
        <v>0.15981901296762754</v>
      </c>
      <c r="Y28" s="21">
        <v>133075.00000000006</v>
      </c>
      <c r="Z28" s="35">
        <f t="shared" si="13"/>
        <v>0.2482974158037131</v>
      </c>
      <c r="AA28" s="21">
        <v>83410.00000000003</v>
      </c>
      <c r="AB28" s="35">
        <f t="shared" si="14"/>
        <v>0.15563018938333803</v>
      </c>
      <c r="AC28" s="21">
        <v>233810</v>
      </c>
      <c r="AD28" s="35">
        <f t="shared" si="15"/>
        <v>0.4362533818453213</v>
      </c>
      <c r="AE28" s="21">
        <v>535950.0000000001</v>
      </c>
      <c r="AF28" s="48">
        <f t="shared" si="16"/>
        <v>1</v>
      </c>
      <c r="AG28" s="21">
        <f>SUM(AG24:AG27)</f>
        <v>83561.99999999999</v>
      </c>
      <c r="AH28" s="66">
        <f t="shared" si="17"/>
        <v>0.16065969645349706</v>
      </c>
      <c r="AI28" s="21">
        <f aca="true" t="shared" si="32" ref="AI28:AO28">SUM(AI24:AI27)</f>
        <v>129854.00000000001</v>
      </c>
      <c r="AJ28" s="29">
        <f t="shared" si="18"/>
        <v>0.24966257656916319</v>
      </c>
      <c r="AK28" s="21">
        <f t="shared" si="32"/>
        <v>80515</v>
      </c>
      <c r="AL28" s="35">
        <f t="shared" si="19"/>
        <v>0.15480141044916731</v>
      </c>
      <c r="AM28" s="21">
        <f t="shared" si="32"/>
        <v>226187</v>
      </c>
      <c r="AN28" s="35">
        <f t="shared" si="21"/>
        <v>0.43487631652817244</v>
      </c>
      <c r="AO28" s="21">
        <f t="shared" si="32"/>
        <v>520118</v>
      </c>
      <c r="AP28" s="35">
        <f t="shared" si="22"/>
        <v>1</v>
      </c>
      <c r="AQ28" s="21">
        <f>SUM(AQ24:AQ27)</f>
        <v>79416</v>
      </c>
      <c r="AR28" s="42">
        <f t="shared" si="23"/>
        <v>0.16049375231143256</v>
      </c>
      <c r="AS28" s="21">
        <f>SUM(AS24:AS27)</f>
        <v>123012</v>
      </c>
      <c r="AT28" s="42">
        <f t="shared" si="24"/>
        <v>0.24859798352138038</v>
      </c>
      <c r="AU28" s="21">
        <f>SUM(AU24:AU27)</f>
        <v>76607.99999999999</v>
      </c>
      <c r="AV28" s="72">
        <f t="shared" si="25"/>
        <v>0.15481899588337644</v>
      </c>
      <c r="AW28" s="21">
        <f>SUM(AW24:AW27)</f>
        <v>215787</v>
      </c>
      <c r="AX28" s="72">
        <f t="shared" si="27"/>
        <v>0.43608926828381056</v>
      </c>
      <c r="AY28" s="21">
        <f>SUM(AY24:AY27)</f>
        <v>494823</v>
      </c>
      <c r="AZ28" s="72">
        <f t="shared" si="28"/>
        <v>0.9999999999999999</v>
      </c>
    </row>
    <row r="29" spans="2:37" ht="14.25">
      <c r="B29" s="8"/>
      <c r="C29" s="4"/>
      <c r="AG29" s="30"/>
      <c r="AH29" s="31"/>
      <c r="AI29" s="31"/>
      <c r="AJ29" s="31"/>
      <c r="AK29" s="31"/>
    </row>
    <row r="30" ht="14.25">
      <c r="B30" s="5" t="s">
        <v>24</v>
      </c>
    </row>
    <row r="31" spans="2:12" ht="15.75" customHeight="1">
      <c r="B31" s="85"/>
      <c r="C31" s="85" t="s">
        <v>18</v>
      </c>
      <c r="D31" s="49" t="s">
        <v>19</v>
      </c>
      <c r="E31" s="85" t="s">
        <v>7</v>
      </c>
      <c r="F31" s="85" t="s">
        <v>8</v>
      </c>
      <c r="G31" s="6"/>
      <c r="H31" s="6"/>
      <c r="I31" s="6"/>
      <c r="J31" s="6"/>
      <c r="K31" s="6"/>
      <c r="L31" s="6"/>
    </row>
    <row r="32" spans="2:12" ht="14.25" customHeight="1">
      <c r="B32" s="86"/>
      <c r="C32" s="86"/>
      <c r="D32" s="50" t="s">
        <v>20</v>
      </c>
      <c r="E32" s="86"/>
      <c r="F32" s="86"/>
      <c r="G32" s="6"/>
      <c r="H32" s="6"/>
      <c r="I32" s="6"/>
      <c r="J32" s="6"/>
      <c r="K32" s="6"/>
      <c r="L32" s="6"/>
    </row>
    <row r="33" spans="2:12" ht="15" customHeight="1">
      <c r="B33" s="51" t="s">
        <v>21</v>
      </c>
      <c r="C33" s="52">
        <v>150000</v>
      </c>
      <c r="D33" s="52">
        <v>500000</v>
      </c>
      <c r="E33" s="52">
        <v>1000000</v>
      </c>
      <c r="F33" s="52">
        <v>250000</v>
      </c>
      <c r="G33" s="6"/>
      <c r="H33" s="6"/>
      <c r="I33" s="6"/>
      <c r="J33" s="6"/>
      <c r="K33" s="6"/>
      <c r="L33" s="6"/>
    </row>
    <row r="34" spans="2:12" ht="15.75" customHeight="1">
      <c r="B34" s="53" t="s">
        <v>22</v>
      </c>
      <c r="C34" s="54">
        <v>1000000</v>
      </c>
      <c r="D34" s="55">
        <v>3000000</v>
      </c>
      <c r="E34" s="56">
        <v>6000000</v>
      </c>
      <c r="F34" s="56">
        <v>1800000</v>
      </c>
      <c r="G34" s="6"/>
      <c r="H34" s="6"/>
      <c r="I34" s="6"/>
      <c r="J34" s="6"/>
      <c r="K34" s="6"/>
      <c r="L34" s="6"/>
    </row>
    <row r="35" spans="2:12" ht="15.75" customHeight="1">
      <c r="B35" s="57" t="s">
        <v>23</v>
      </c>
      <c r="C35" s="58">
        <v>6000000</v>
      </c>
      <c r="D35" s="59">
        <v>24000000</v>
      </c>
      <c r="E35" s="59">
        <v>48000000</v>
      </c>
      <c r="F35" s="59">
        <v>12000000</v>
      </c>
      <c r="G35" s="10"/>
      <c r="H35" s="10"/>
      <c r="I35" s="10"/>
      <c r="J35" s="10"/>
      <c r="K35" s="10"/>
      <c r="L35" s="10"/>
    </row>
    <row r="36" spans="2:7" ht="14.25">
      <c r="B36" s="60" t="s">
        <v>25</v>
      </c>
      <c r="C36" s="3"/>
      <c r="D36" s="3"/>
      <c r="E36" s="3"/>
      <c r="F36" s="3"/>
      <c r="G36" s="3"/>
    </row>
    <row r="37" spans="2:7" ht="14.25">
      <c r="B37" s="3" t="s">
        <v>14</v>
      </c>
      <c r="C37" s="3"/>
      <c r="D37" s="3"/>
      <c r="E37" s="3"/>
      <c r="F37" s="3"/>
      <c r="G37" s="3"/>
    </row>
  </sheetData>
  <sheetProtection/>
  <mergeCells count="37">
    <mergeCell ref="B31:B32"/>
    <mergeCell ref="C31:C32"/>
    <mergeCell ref="E31:E32"/>
    <mergeCell ref="F31:F32"/>
    <mergeCell ref="I7:J7"/>
    <mergeCell ref="B6:B8"/>
    <mergeCell ref="C6:L6"/>
    <mergeCell ref="AC7:AD7"/>
    <mergeCell ref="G7:H7"/>
    <mergeCell ref="K7:L7"/>
    <mergeCell ref="AE7:AF7"/>
    <mergeCell ref="Q7:R7"/>
    <mergeCell ref="S7:T7"/>
    <mergeCell ref="U7:V7"/>
    <mergeCell ref="W7:X7"/>
    <mergeCell ref="Y7:Z7"/>
    <mergeCell ref="B2:V2"/>
    <mergeCell ref="B3:V3"/>
    <mergeCell ref="M6:V6"/>
    <mergeCell ref="M7:N7"/>
    <mergeCell ref="O7:P7"/>
    <mergeCell ref="AA7:AB7"/>
    <mergeCell ref="C7:D7"/>
    <mergeCell ref="E7:F7"/>
    <mergeCell ref="W6:AF6"/>
    <mergeCell ref="AG6:AP6"/>
    <mergeCell ref="AG7:AH7"/>
    <mergeCell ref="AI7:AJ7"/>
    <mergeCell ref="AK7:AL7"/>
    <mergeCell ref="AM7:AN7"/>
    <mergeCell ref="AO7:AP7"/>
    <mergeCell ref="AQ6:AZ6"/>
    <mergeCell ref="AQ7:AR7"/>
    <mergeCell ref="AS7:AT7"/>
    <mergeCell ref="AU7:AV7"/>
    <mergeCell ref="AW7:AX7"/>
    <mergeCell ref="AY7:AZ7"/>
  </mergeCells>
  <printOptions/>
  <pageMargins left="0.5905511811023623" right="0.1968503937007874" top="0.5905511811023623" bottom="0.5905511811023623" header="0.31496062992125984" footer="0.31496062992125984"/>
  <pageSetup fitToHeight="1" fitToWidth="1" horizontalDpi="360" verticalDpi="360" orientation="landscape" paperSize="8" scale="33" r:id="rId1"/>
  <ignoredErrors>
    <ignoredError sqref="AL13:AN13 AH13 AJ13 AH18 AJ18 AL18:AN18 AH23 AJ23 AL23:AN23 AH28 AJ28 AL28 AN28 N13 N18 P13 P18 N23:N28 P23:P28 AP18 AP23 AP28 AW23 AW18 AW13 AT14:AZ17 AT13:AV13 AX13:AZ13 AT19:AZ22 AT18:AV18 AX18:AZ18 AT24:AZ28 AT23:AV23 AX23:AZ23 AR18:AR28" formula="1"/>
    <ignoredError sqref="AQ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Georg Pietruschka</cp:lastModifiedBy>
  <cp:lastPrinted>2024-02-21T15:46:54Z</cp:lastPrinted>
  <dcterms:created xsi:type="dcterms:W3CDTF">2016-11-10T12:07:05Z</dcterms:created>
  <dcterms:modified xsi:type="dcterms:W3CDTF">2024-02-21T15:48:14Z</dcterms:modified>
  <cp:category/>
  <cp:version/>
  <cp:contentType/>
  <cp:contentStatus/>
</cp:coreProperties>
</file>